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omen and Girls Council\women candidates\"/>
    </mc:Choice>
  </mc:AlternateContent>
  <xr:revisionPtr revIDLastSave="0" documentId="8_{AAAF63D4-F275-47C1-8407-5DE1EA11A608}" xr6:coauthVersionLast="41" xr6:coauthVersionMax="41" xr10:uidLastSave="{00000000-0000-0000-0000-000000000000}"/>
  <bookViews>
    <workbookView xWindow="-120" yWindow="-120" windowWidth="29040" windowHeight="15840" tabRatio="964" xr2:uid="{00000000-000D-0000-FFFF-FFFF00000000}"/>
  </bookViews>
  <sheets>
    <sheet name="SHEET Overview" sheetId="1" r:id="rId1"/>
    <sheet name="Total # all candidates " sheetId="17" r:id="rId2"/>
    <sheet name="Each Statewide &amp; Federal Office" sheetId="18" r:id="rId3"/>
    <sheet name="Pres and Statewide" sheetId="19" r:id="rId4"/>
    <sheet name="SHEET Democrats vs Republicans" sheetId="11" r:id="rId5"/>
    <sheet name="SHEET % Women in Delegation" sheetId="4" r:id="rId6"/>
    <sheet name="GRAPH % Women in Delegation" sheetId="8" r:id="rId7"/>
    <sheet name="GRAPH Women who Ran vs Won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11" l="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27" i="11"/>
  <c r="H26" i="19"/>
  <c r="H24" i="19"/>
  <c r="H22" i="19"/>
  <c r="H20" i="19"/>
  <c r="H18" i="19"/>
  <c r="H16" i="19"/>
  <c r="H14" i="19"/>
  <c r="H12" i="19"/>
  <c r="H10" i="19"/>
  <c r="H6" i="19"/>
  <c r="H4" i="19"/>
  <c r="I10" i="18"/>
  <c r="H10" i="18"/>
  <c r="F10" i="18"/>
  <c r="G10" i="18" s="1"/>
  <c r="E10" i="18"/>
  <c r="C10" i="18"/>
  <c r="B10" i="18"/>
  <c r="D10" i="18" s="1"/>
  <c r="G9" i="18"/>
  <c r="D9" i="18"/>
  <c r="G8" i="18"/>
  <c r="D8" i="18"/>
  <c r="G7" i="18"/>
  <c r="D7" i="18"/>
  <c r="G6" i="18"/>
  <c r="D6" i="18"/>
  <c r="G5" i="18"/>
  <c r="D5" i="18"/>
  <c r="G4" i="18"/>
  <c r="D4" i="18"/>
  <c r="G3" i="18"/>
  <c r="D3" i="18"/>
  <c r="G2" i="18"/>
  <c r="D2" i="18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2" i="17"/>
  <c r="R3" i="11" l="1"/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Q3" i="11"/>
  <c r="AB25" i="1" l="1"/>
  <c r="U13" i="11" l="1"/>
  <c r="T4" i="11"/>
  <c r="U4" i="11" s="1"/>
  <c r="T5" i="11"/>
  <c r="T6" i="11"/>
  <c r="T7" i="11"/>
  <c r="U7" i="11" s="1"/>
  <c r="T8" i="11"/>
  <c r="T9" i="11"/>
  <c r="T10" i="11"/>
  <c r="T11" i="11"/>
  <c r="T12" i="11"/>
  <c r="T13" i="11"/>
  <c r="T14" i="11"/>
  <c r="T15" i="11"/>
  <c r="T16" i="11"/>
  <c r="T17" i="11"/>
  <c r="T18" i="11"/>
  <c r="T19" i="11"/>
  <c r="U19" i="11" s="1"/>
  <c r="T20" i="11"/>
  <c r="T21" i="11"/>
  <c r="T22" i="11"/>
  <c r="U22" i="11" s="1"/>
  <c r="T23" i="11"/>
  <c r="T24" i="11"/>
  <c r="T25" i="11"/>
  <c r="U25" i="11" s="1"/>
  <c r="T26" i="11"/>
  <c r="T27" i="11"/>
  <c r="T3" i="11"/>
  <c r="U3" i="11" s="1"/>
  <c r="S4" i="11"/>
  <c r="S5" i="11"/>
  <c r="S6" i="11"/>
  <c r="S7" i="11"/>
  <c r="S8" i="11"/>
  <c r="S9" i="11"/>
  <c r="U9" i="11" s="1"/>
  <c r="S10" i="11"/>
  <c r="S11" i="11"/>
  <c r="U11" i="11" s="1"/>
  <c r="S12" i="11"/>
  <c r="U12" i="11" s="1"/>
  <c r="S13" i="11"/>
  <c r="S14" i="11"/>
  <c r="S15" i="11"/>
  <c r="U15" i="11" s="1"/>
  <c r="S16" i="11"/>
  <c r="U16" i="11" s="1"/>
  <c r="S17" i="11"/>
  <c r="U17" i="11" s="1"/>
  <c r="S18" i="11"/>
  <c r="U18" i="11" s="1"/>
  <c r="S19" i="11"/>
  <c r="S20" i="11"/>
  <c r="U20" i="11" s="1"/>
  <c r="S21" i="11"/>
  <c r="U21" i="11" s="1"/>
  <c r="S22" i="11"/>
  <c r="S23" i="11"/>
  <c r="U23" i="11" s="1"/>
  <c r="S24" i="11"/>
  <c r="U24" i="11" s="1"/>
  <c r="S25" i="11"/>
  <c r="S26" i="11"/>
  <c r="U26" i="11" s="1"/>
  <c r="S27" i="11"/>
  <c r="U27" i="11" s="1"/>
  <c r="S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P4" i="11"/>
  <c r="R4" i="11" s="1"/>
  <c r="P5" i="11"/>
  <c r="R5" i="11" s="1"/>
  <c r="P6" i="11"/>
  <c r="R6" i="11" s="1"/>
  <c r="P7" i="11"/>
  <c r="R7" i="11" s="1"/>
  <c r="P8" i="11"/>
  <c r="R8" i="11" s="1"/>
  <c r="P9" i="11"/>
  <c r="R9" i="11" s="1"/>
  <c r="P10" i="11"/>
  <c r="R10" i="11" s="1"/>
  <c r="P11" i="11"/>
  <c r="R11" i="11" s="1"/>
  <c r="P12" i="11"/>
  <c r="R12" i="11" s="1"/>
  <c r="P13" i="11"/>
  <c r="R13" i="11" s="1"/>
  <c r="P14" i="11"/>
  <c r="R14" i="11" s="1"/>
  <c r="P15" i="11"/>
  <c r="R15" i="11" s="1"/>
  <c r="P16" i="11"/>
  <c r="R16" i="11" s="1"/>
  <c r="P17" i="11"/>
  <c r="R17" i="11" s="1"/>
  <c r="P18" i="11"/>
  <c r="R18" i="11" s="1"/>
  <c r="P19" i="11"/>
  <c r="R19" i="11" s="1"/>
  <c r="P20" i="11"/>
  <c r="R20" i="11" s="1"/>
  <c r="P21" i="11"/>
  <c r="R21" i="11" s="1"/>
  <c r="P22" i="11"/>
  <c r="R22" i="11" s="1"/>
  <c r="P23" i="11"/>
  <c r="R23" i="11" s="1"/>
  <c r="P24" i="11"/>
  <c r="R24" i="11" s="1"/>
  <c r="P25" i="11"/>
  <c r="R25" i="11" s="1"/>
  <c r="P26" i="11"/>
  <c r="R26" i="11" s="1"/>
  <c r="P27" i="11"/>
  <c r="R27" i="11" s="1"/>
  <c r="P3" i="11"/>
  <c r="U14" i="11" l="1"/>
  <c r="U10" i="11"/>
  <c r="R28" i="11"/>
  <c r="U5" i="11"/>
  <c r="U28" i="11" s="1"/>
  <c r="U8" i="11"/>
  <c r="U6" i="11"/>
  <c r="E26" i="4"/>
  <c r="E24" i="4"/>
  <c r="E22" i="4"/>
  <c r="E20" i="4"/>
  <c r="E18" i="4"/>
  <c r="E16" i="4"/>
  <c r="E14" i="4"/>
  <c r="E12" i="4"/>
  <c r="E10" i="4"/>
  <c r="E8" i="4"/>
  <c r="E6" i="4"/>
  <c r="E4" i="4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3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3" i="11"/>
  <c r="T19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7" i="1"/>
  <c r="Z6" i="1"/>
  <c r="Z5" i="1"/>
  <c r="Z4" i="1"/>
  <c r="Z3" i="1"/>
  <c r="Z2" i="1"/>
  <c r="Z8" i="1"/>
  <c r="AB3" i="1"/>
  <c r="AB4" i="1"/>
  <c r="AB5" i="1"/>
  <c r="AB6" i="1"/>
  <c r="AB7" i="1"/>
  <c r="AB8" i="1"/>
  <c r="AB26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M26" i="1"/>
  <c r="M25" i="1"/>
  <c r="M24" i="1"/>
  <c r="M23" i="1"/>
  <c r="M22" i="1"/>
  <c r="M21" i="1"/>
  <c r="M20" i="1"/>
  <c r="M19" i="1"/>
  <c r="M18" i="1"/>
  <c r="M17" i="1"/>
  <c r="M16" i="1"/>
  <c r="M15" i="1"/>
  <c r="M13" i="1"/>
  <c r="M12" i="1"/>
  <c r="M11" i="1"/>
  <c r="M10" i="1"/>
  <c r="M9" i="1"/>
  <c r="M8" i="1"/>
  <c r="M7" i="1"/>
  <c r="M6" i="1"/>
  <c r="M5" i="1"/>
  <c r="M4" i="1"/>
  <c r="M3" i="1"/>
  <c r="R3" i="1"/>
  <c r="R4" i="1"/>
  <c r="P4" i="1"/>
  <c r="P6" i="1"/>
  <c r="P10" i="1"/>
  <c r="P12" i="1"/>
  <c r="P14" i="1"/>
  <c r="P16" i="1"/>
  <c r="P18" i="1"/>
  <c r="P20" i="1"/>
  <c r="P22" i="1"/>
  <c r="P24" i="1"/>
  <c r="P26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20" i="1"/>
  <c r="T21" i="1"/>
  <c r="T22" i="1"/>
  <c r="T23" i="1"/>
  <c r="T24" i="1"/>
  <c r="T25" i="1"/>
  <c r="T26" i="1"/>
  <c r="J3" i="1"/>
  <c r="G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K28" i="11" l="1"/>
  <c r="N28" i="11"/>
  <c r="X2" i="1"/>
  <c r="T2" i="1"/>
  <c r="J2" i="1"/>
  <c r="G2" i="1"/>
  <c r="V2" i="1"/>
  <c r="R2" i="1"/>
  <c r="D2" i="1"/>
  <c r="G28" i="11"/>
  <c r="D2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 Wegele</author>
  </authors>
  <commentList>
    <comment ref="B1" authorId="0" shapeId="0" xr:uid="{0D9DACD0-07BD-4215-9440-8C432A6C9608}">
      <text>
        <r>
          <rPr>
            <b/>
            <sz val="9"/>
            <color indexed="81"/>
            <rFont val="Tahoma"/>
            <family val="2"/>
          </rPr>
          <t>Shannon Wegele:</t>
        </r>
        <r>
          <rPr>
            <sz val="9"/>
            <color indexed="81"/>
            <rFont val="Tahoma"/>
            <family val="2"/>
          </rPr>
          <t xml:space="preserve">
This includes candidates affiliated with a party (major or minor)</t>
        </r>
      </text>
    </comment>
    <comment ref="D1" authorId="0" shapeId="0" xr:uid="{867DC5A5-7791-4072-B0F8-BD3F53DD0886}">
      <text>
        <r>
          <rPr>
            <b/>
            <sz val="9"/>
            <color indexed="81"/>
            <rFont val="Tahoma"/>
            <family val="2"/>
          </rPr>
          <t>Shannon Wegele:</t>
        </r>
        <r>
          <rPr>
            <sz val="9"/>
            <color indexed="81"/>
            <rFont val="Tahoma"/>
            <family val="2"/>
          </rPr>
          <t xml:space="preserve">
this number does not include Pres/VP office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 Wegele</author>
  </authors>
  <commentList>
    <comment ref="B27" authorId="0" shapeId="0" xr:uid="{C79AEE81-E91B-4AC7-837E-64F15901AD2D}">
      <text>
        <r>
          <rPr>
            <b/>
            <sz val="9"/>
            <color indexed="81"/>
            <rFont val="Tahoma"/>
            <family val="2"/>
          </rPr>
          <t>Shannon Wegele:</t>
        </r>
        <r>
          <rPr>
            <sz val="9"/>
            <color indexed="81"/>
            <rFont val="Tahoma"/>
            <family val="2"/>
          </rPr>
          <t xml:space="preserve">
This % reflects the number of women elected to the State House of Representatives on Election Day 2018, which was 52.  A special election in 2019 added one more woman for a total of 53. In January 2020 there were 3 special elections, 2 of which were held by women (48 &amp; 132).  Two of the vacant districts (132 &amp; 151) have women candidates competing</t>
        </r>
      </text>
    </comment>
    <comment ref="C27" authorId="0" shapeId="0" xr:uid="{37031C38-03E5-40B0-ABEA-547B18B438D4}">
      <text>
        <r>
          <rPr>
            <b/>
            <sz val="9"/>
            <color indexed="81"/>
            <rFont val="Tahoma"/>
            <family val="2"/>
          </rPr>
          <t>Shannon Wegele:</t>
        </r>
        <r>
          <rPr>
            <sz val="9"/>
            <color indexed="81"/>
            <rFont val="Tahoma"/>
            <family val="2"/>
          </rPr>
          <t xml:space="preserve">
This % reflects the total number of women elected in November 2018. Since that time there has been resignations and special elections.  Today the total is 9 women in the state senate, which is 25%</t>
        </r>
      </text>
    </comment>
  </commentList>
</comments>
</file>

<file path=xl/sharedStrings.xml><?xml version="1.0" encoding="utf-8"?>
<sst xmlns="http://schemas.openxmlformats.org/spreadsheetml/2006/main" count="137" uniqueCount="72">
  <si>
    <t>State Reps</t>
  </si>
  <si>
    <t>Statewide Office</t>
  </si>
  <si>
    <t>State Senators</t>
  </si>
  <si>
    <t>CT HoR</t>
  </si>
  <si>
    <t>Congress</t>
  </si>
  <si>
    <t xml:space="preserve"> </t>
  </si>
  <si>
    <t>Percentage of Women in Respective Delegations</t>
  </si>
  <si>
    <t>Female Democrats</t>
  </si>
  <si>
    <t>Total Democrats</t>
  </si>
  <si>
    <t>Female Republicans</t>
  </si>
  <si>
    <t>Total Republicans</t>
  </si>
  <si>
    <t>State Senate</t>
  </si>
  <si>
    <t>State House of Representatives</t>
  </si>
  <si>
    <t>Year</t>
  </si>
  <si>
    <t>Total Number of Candidates Running for State Senate and General Assembly</t>
  </si>
  <si>
    <t>Total Number Candidates for Statewide and Federal offices</t>
  </si>
  <si>
    <t># Women running for Statewide office</t>
  </si>
  <si>
    <t>total number of statewide offices on the ballot</t>
  </si>
  <si>
    <t>Total number of candidates on ballot for statewie offices</t>
  </si>
  <si>
    <t>.</t>
  </si>
  <si>
    <t>Since 1970 total people who have served in the office</t>
  </si>
  <si>
    <t>Since 1920 Total people who have served in the office</t>
  </si>
  <si>
    <t>Since 1920 total # women who have served in the office</t>
  </si>
  <si>
    <t>% women since 1920</t>
  </si>
  <si>
    <t>All Offices</t>
  </si>
  <si>
    <t>State legislature (Total)</t>
  </si>
  <si>
    <t>All Women Who Ran</t>
  </si>
  <si>
    <t>All Women Who Won</t>
  </si>
  <si>
    <t>% of Women Candidate Success</t>
  </si>
  <si>
    <t># of Women State Representative Candidates</t>
  </si>
  <si>
    <t># Women State Senate Candidates</t>
  </si>
  <si>
    <t># Women Congressional Candidates</t>
  </si>
  <si>
    <t># Women Statewide Candidates, including US Senate</t>
  </si>
  <si>
    <t xml:space="preserve"># and % Success of Women Candidates for State Representative </t>
  </si>
  <si>
    <t># and % Success of Women Candidates for State Senators Elected</t>
  </si>
  <si>
    <t># and % Success of Women Congressional Candidates</t>
  </si>
  <si>
    <t># and % Success of Women Candidates for Statewide office, including US Senate</t>
  </si>
  <si>
    <t xml:space="preserve">% Success of Women Democrats </t>
  </si>
  <si>
    <t>Total Women Democratic Candidates, % of all women candidates</t>
  </si>
  <si>
    <t>Total Republican Women Candidates, % of all women candidates</t>
  </si>
  <si>
    <t>% Success of Women Republicans</t>
  </si>
  <si>
    <t>Total Women in Other Parties, % of all women</t>
  </si>
  <si>
    <t>% Success of Women Other Party</t>
  </si>
  <si>
    <t>Gov or Pres cycle?</t>
  </si>
  <si>
    <t>Since 1970 Total # women who served in the office</t>
  </si>
  <si>
    <t>women as % of  office holder</t>
  </si>
  <si>
    <t>Office</t>
  </si>
  <si>
    <t>Governor</t>
  </si>
  <si>
    <t>Lt. Gov</t>
  </si>
  <si>
    <t>Secretary of the State</t>
  </si>
  <si>
    <t>Treasurer</t>
  </si>
  <si>
    <t>Comptroller</t>
  </si>
  <si>
    <t>Attorney General</t>
  </si>
  <si>
    <t>US Senator</t>
  </si>
  <si>
    <t>Republican Party</t>
  </si>
  <si>
    <t>Democratic Party</t>
  </si>
  <si>
    <t>Other Party</t>
  </si>
  <si>
    <t>US Senate Candidate Y or N?</t>
  </si>
  <si>
    <t>Y</t>
  </si>
  <si>
    <t>N</t>
  </si>
  <si>
    <t>G</t>
  </si>
  <si>
    <t>P</t>
  </si>
  <si>
    <t># Women Statewides Who Won</t>
  </si>
  <si>
    <t>% Success of Women Statewide Candidates</t>
  </si>
  <si>
    <t>Total President &amp; VP Candidates</t>
  </si>
  <si>
    <t># Women Candidates for President &amp; VP</t>
  </si>
  <si>
    <t>Combined total of candidates for state and federal office</t>
  </si>
  <si>
    <t>AVERAGE</t>
  </si>
  <si>
    <t>Percentage of Republican caucus</t>
  </si>
  <si>
    <t>Percentage of Democratic caucus</t>
  </si>
  <si>
    <t>Women as % of the House of Represenatives</t>
  </si>
  <si>
    <t>Women as % of State Senate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</si>
</sst>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1" fillId="0" borderId="0" xfId="1" applyNumberFormat="1" applyFont="1"/>
    <xf numFmtId="164" fontId="0" fillId="0" borderId="0" xfId="0" applyNumberFormat="1"/>
    <xf numFmtId="0" fontId="0" fillId="0" borderId="0" xfId="1" applyNumberFormat="1" applyFont="1"/>
    <xf numFmtId="164" fontId="3" fillId="0" borderId="0" xfId="1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0" xfId="0" applyFont="1" applyFill="1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Fill="1" applyBorder="1"/>
    <xf numFmtId="9" fontId="0" fillId="0" borderId="0" xfId="1" applyFont="1"/>
    <xf numFmtId="0" fontId="0" fillId="0" borderId="0" xfId="0" applyAlignment="1">
      <alignment vertical="top" wrapText="1"/>
    </xf>
    <xf numFmtId="164" fontId="0" fillId="0" borderId="1" xfId="1" applyNumberFormat="1" applyFont="1" applyFill="1" applyBorder="1"/>
    <xf numFmtId="0" fontId="0" fillId="3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1" applyNumberFormat="1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164" fontId="0" fillId="5" borderId="1" xfId="1" applyNumberFormat="1" applyFont="1" applyFill="1" applyBorder="1"/>
    <xf numFmtId="0" fontId="0" fillId="5" borderId="1" xfId="1" applyNumberFormat="1" applyFont="1" applyFill="1" applyBorder="1"/>
    <xf numFmtId="0" fontId="0" fillId="0" borderId="0" xfId="0" applyFill="1"/>
    <xf numFmtId="164" fontId="0" fillId="0" borderId="0" xfId="1" applyNumberFormat="1" applyFont="1" applyFill="1"/>
    <xf numFmtId="0" fontId="7" fillId="0" borderId="1" xfId="0" applyFont="1" applyFill="1" applyBorder="1"/>
    <xf numFmtId="0" fontId="0" fillId="5" borderId="1" xfId="0" applyNumberFormat="1" applyFill="1" applyBorder="1"/>
    <xf numFmtId="164" fontId="1" fillId="3" borderId="1" xfId="1" applyNumberFormat="1" applyFont="1" applyFill="1" applyBorder="1"/>
    <xf numFmtId="164" fontId="0" fillId="3" borderId="1" xfId="0" applyNumberFormat="1" applyFill="1" applyBorder="1"/>
    <xf numFmtId="0" fontId="0" fillId="3" borderId="1" xfId="1" applyNumberFormat="1" applyFont="1" applyFill="1" applyBorder="1"/>
    <xf numFmtId="0" fontId="0" fillId="0" borderId="1" xfId="0" applyFill="1" applyBorder="1" applyAlignment="1">
      <alignment wrapText="1"/>
    </xf>
    <xf numFmtId="0" fontId="2" fillId="0" borderId="1" xfId="0" applyFont="1" applyFill="1" applyBorder="1"/>
    <xf numFmtId="0" fontId="0" fillId="0" borderId="1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0" fillId="0" borderId="0" xfId="0" applyBorder="1" applyAlignment="1">
      <alignment wrapText="1"/>
    </xf>
    <xf numFmtId="0" fontId="0" fillId="6" borderId="1" xfId="0" applyFill="1" applyBorder="1"/>
    <xf numFmtId="164" fontId="1" fillId="6" borderId="1" xfId="1" applyNumberFormat="1" applyFont="1" applyFill="1" applyBorder="1"/>
    <xf numFmtId="164" fontId="0" fillId="6" borderId="1" xfId="0" applyNumberFormat="1" applyFill="1" applyBorder="1"/>
    <xf numFmtId="0" fontId="0" fillId="6" borderId="1" xfId="1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0" fillId="0" borderId="1" xfId="1" applyFont="1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2" borderId="1" xfId="1" applyNumberFormat="1" applyFont="1" applyFill="1" applyBorder="1"/>
    <xf numFmtId="0" fontId="0" fillId="2" borderId="1" xfId="0" applyFont="1" applyFill="1" applyBorder="1"/>
    <xf numFmtId="0" fontId="0" fillId="0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64" fontId="0" fillId="9" borderId="1" xfId="1" applyNumberFormat="1" applyFont="1" applyFill="1" applyBorder="1"/>
    <xf numFmtId="0" fontId="2" fillId="9" borderId="1" xfId="0" applyNumberFormat="1" applyFont="1" applyFill="1" applyBorder="1" applyAlignment="1">
      <alignment horizontal="center"/>
    </xf>
    <xf numFmtId="0" fontId="0" fillId="9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 wrapText="1"/>
    </xf>
    <xf numFmtId="164" fontId="0" fillId="10" borderId="1" xfId="1" applyNumberFormat="1" applyFont="1" applyFill="1" applyBorder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NumberFormat="1" applyFill="1" applyBorder="1"/>
    <xf numFmtId="9" fontId="0" fillId="0" borderId="1" xfId="0" applyNumberFormat="1" applyFill="1" applyBorder="1"/>
    <xf numFmtId="164" fontId="2" fillId="0" borderId="1" xfId="0" applyNumberFormat="1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Percentage</a:t>
            </a:r>
            <a:r>
              <a:rPr lang="en-US" sz="1800" baseline="0"/>
              <a:t> of Women in Legislative Delegations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118675989358945E-2"/>
          <c:y val="7.4871113435276984E-2"/>
          <c:w val="0.92930730217552571"/>
          <c:h val="0.83212361030202409"/>
        </c:manualLayout>
      </c:layout>
      <c:lineChart>
        <c:grouping val="standard"/>
        <c:varyColors val="0"/>
        <c:ser>
          <c:idx val="0"/>
          <c:order val="0"/>
          <c:tx>
            <c:strRef>
              <c:f>'SHEET % Women in Delegation'!$B$2</c:f>
              <c:strCache>
                <c:ptCount val="1"/>
                <c:pt idx="0">
                  <c:v>State Reps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'SHEET % Women in Delegation'!$A$3:$A$27</c:f>
              <c:numCache>
                <c:formatCode>General</c:formatCode>
                <c:ptCount val="25"/>
                <c:pt idx="0">
                  <c:v>1970</c:v>
                </c:pt>
                <c:pt idx="1">
                  <c:v>1972</c:v>
                </c:pt>
                <c:pt idx="2">
                  <c:v>1974</c:v>
                </c:pt>
                <c:pt idx="3">
                  <c:v>1976</c:v>
                </c:pt>
                <c:pt idx="4">
                  <c:v>1978</c:v>
                </c:pt>
                <c:pt idx="5">
                  <c:v>1980</c:v>
                </c:pt>
                <c:pt idx="6">
                  <c:v>1982</c:v>
                </c:pt>
                <c:pt idx="7">
                  <c:v>1984</c:v>
                </c:pt>
                <c:pt idx="8">
                  <c:v>1986</c:v>
                </c:pt>
                <c:pt idx="9">
                  <c:v>1988</c:v>
                </c:pt>
                <c:pt idx="10">
                  <c:v>1990</c:v>
                </c:pt>
                <c:pt idx="11">
                  <c:v>1992</c:v>
                </c:pt>
                <c:pt idx="12">
                  <c:v>1994</c:v>
                </c:pt>
                <c:pt idx="13">
                  <c:v>1996</c:v>
                </c:pt>
                <c:pt idx="14">
                  <c:v>1998</c:v>
                </c:pt>
                <c:pt idx="15">
                  <c:v>2000</c:v>
                </c:pt>
                <c:pt idx="16">
                  <c:v>2002</c:v>
                </c:pt>
                <c:pt idx="17">
                  <c:v>2004</c:v>
                </c:pt>
                <c:pt idx="18">
                  <c:v>2006</c:v>
                </c:pt>
                <c:pt idx="19">
                  <c:v>2008</c:v>
                </c:pt>
                <c:pt idx="20">
                  <c:v>2010</c:v>
                </c:pt>
                <c:pt idx="21">
                  <c:v>2012</c:v>
                </c:pt>
                <c:pt idx="22">
                  <c:v>2014</c:v>
                </c:pt>
                <c:pt idx="23">
                  <c:v>2016</c:v>
                </c:pt>
                <c:pt idx="24">
                  <c:v>2018</c:v>
                </c:pt>
              </c:numCache>
            </c:numRef>
          </c:cat>
          <c:val>
            <c:numRef>
              <c:f>'SHEET % Women in Delegation'!$B$3:$B$27</c:f>
              <c:numCache>
                <c:formatCode>0.0%</c:formatCode>
                <c:ptCount val="25"/>
                <c:pt idx="0">
                  <c:v>0.10169491525423729</c:v>
                </c:pt>
                <c:pt idx="1">
                  <c:v>9.6045197740112997E-2</c:v>
                </c:pt>
                <c:pt idx="2">
                  <c:v>0.13907284768211919</c:v>
                </c:pt>
                <c:pt idx="3">
                  <c:v>0.2119205298013245</c:v>
                </c:pt>
                <c:pt idx="4">
                  <c:v>0.2119205298013245</c:v>
                </c:pt>
                <c:pt idx="5">
                  <c:v>0.24503311258278146</c:v>
                </c:pt>
                <c:pt idx="6">
                  <c:v>0.25165562913907286</c:v>
                </c:pt>
                <c:pt idx="7">
                  <c:v>0.24503311258278146</c:v>
                </c:pt>
                <c:pt idx="8">
                  <c:v>0.23841059602649006</c:v>
                </c:pt>
                <c:pt idx="9">
                  <c:v>0.23841059602649006</c:v>
                </c:pt>
                <c:pt idx="10">
                  <c:v>0.25827814569536423</c:v>
                </c:pt>
                <c:pt idx="11">
                  <c:v>0.25827814569536423</c:v>
                </c:pt>
                <c:pt idx="12">
                  <c:v>0.28476821192052981</c:v>
                </c:pt>
                <c:pt idx="13">
                  <c:v>0.29139072847682118</c:v>
                </c:pt>
                <c:pt idx="14">
                  <c:v>0.30463576158940397</c:v>
                </c:pt>
                <c:pt idx="15">
                  <c:v>0.31125827814569534</c:v>
                </c:pt>
                <c:pt idx="16">
                  <c:v>0.31788079470198677</c:v>
                </c:pt>
                <c:pt idx="17">
                  <c:v>0.30463576158940397</c:v>
                </c:pt>
                <c:pt idx="18">
                  <c:v>0.30463576158940397</c:v>
                </c:pt>
                <c:pt idx="19">
                  <c:v>0.33774834437086093</c:v>
                </c:pt>
                <c:pt idx="20">
                  <c:v>0.31788079470198677</c:v>
                </c:pt>
                <c:pt idx="21">
                  <c:v>0.30463576158940397</c:v>
                </c:pt>
                <c:pt idx="22">
                  <c:v>0.29801324503311261</c:v>
                </c:pt>
                <c:pt idx="23">
                  <c:v>0.27814569536423839</c:v>
                </c:pt>
                <c:pt idx="24">
                  <c:v>0.34437086092715202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2-4B89-936D-94E32E3CB5AB}"/>
            </c:ext>
          </c:extLst>
        </c:ser>
        <c:ser>
          <c:idx val="1"/>
          <c:order val="1"/>
          <c:tx>
            <c:strRef>
              <c:f>'SHEET % Women in Delegation'!$C$2</c:f>
              <c:strCache>
                <c:ptCount val="1"/>
                <c:pt idx="0">
                  <c:v>State Senators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'SHEET % Women in Delegation'!$A$3:$A$27</c:f>
              <c:numCache>
                <c:formatCode>General</c:formatCode>
                <c:ptCount val="25"/>
                <c:pt idx="0">
                  <c:v>1970</c:v>
                </c:pt>
                <c:pt idx="1">
                  <c:v>1972</c:v>
                </c:pt>
                <c:pt idx="2">
                  <c:v>1974</c:v>
                </c:pt>
                <c:pt idx="3">
                  <c:v>1976</c:v>
                </c:pt>
                <c:pt idx="4">
                  <c:v>1978</c:v>
                </c:pt>
                <c:pt idx="5">
                  <c:v>1980</c:v>
                </c:pt>
                <c:pt idx="6">
                  <c:v>1982</c:v>
                </c:pt>
                <c:pt idx="7">
                  <c:v>1984</c:v>
                </c:pt>
                <c:pt idx="8">
                  <c:v>1986</c:v>
                </c:pt>
                <c:pt idx="9">
                  <c:v>1988</c:v>
                </c:pt>
                <c:pt idx="10">
                  <c:v>1990</c:v>
                </c:pt>
                <c:pt idx="11">
                  <c:v>1992</c:v>
                </c:pt>
                <c:pt idx="12">
                  <c:v>1994</c:v>
                </c:pt>
                <c:pt idx="13">
                  <c:v>1996</c:v>
                </c:pt>
                <c:pt idx="14">
                  <c:v>1998</c:v>
                </c:pt>
                <c:pt idx="15">
                  <c:v>2000</c:v>
                </c:pt>
                <c:pt idx="16">
                  <c:v>2002</c:v>
                </c:pt>
                <c:pt idx="17">
                  <c:v>2004</c:v>
                </c:pt>
                <c:pt idx="18">
                  <c:v>2006</c:v>
                </c:pt>
                <c:pt idx="19">
                  <c:v>2008</c:v>
                </c:pt>
                <c:pt idx="20">
                  <c:v>2010</c:v>
                </c:pt>
                <c:pt idx="21">
                  <c:v>2012</c:v>
                </c:pt>
                <c:pt idx="22">
                  <c:v>2014</c:v>
                </c:pt>
                <c:pt idx="23">
                  <c:v>2016</c:v>
                </c:pt>
                <c:pt idx="24">
                  <c:v>2018</c:v>
                </c:pt>
              </c:numCache>
            </c:numRef>
          </c:cat>
          <c:val>
            <c:numRef>
              <c:f>'SHEET % Women in Delegation'!$C$3:$C$27</c:f>
              <c:numCache>
                <c:formatCode>0.0%</c:formatCode>
                <c:ptCount val="25"/>
                <c:pt idx="0">
                  <c:v>5.5555555555555552E-2</c:v>
                </c:pt>
                <c:pt idx="1">
                  <c:v>8.3333333333333329E-2</c:v>
                </c:pt>
                <c:pt idx="2">
                  <c:v>0.1111111111111111</c:v>
                </c:pt>
                <c:pt idx="3">
                  <c:v>0.1388888888888889</c:v>
                </c:pt>
                <c:pt idx="4">
                  <c:v>0.16666666666666666</c:v>
                </c:pt>
                <c:pt idx="5">
                  <c:v>0.22222222222222221</c:v>
                </c:pt>
                <c:pt idx="6">
                  <c:v>0.25</c:v>
                </c:pt>
                <c:pt idx="7">
                  <c:v>0.1388888888888889</c:v>
                </c:pt>
                <c:pt idx="8">
                  <c:v>0.1388888888888889</c:v>
                </c:pt>
                <c:pt idx="9">
                  <c:v>0.19444444444444445</c:v>
                </c:pt>
                <c:pt idx="10">
                  <c:v>0.19444444444444445</c:v>
                </c:pt>
                <c:pt idx="11">
                  <c:v>0.19444444444444445</c:v>
                </c:pt>
                <c:pt idx="12">
                  <c:v>0.22222222222222221</c:v>
                </c:pt>
                <c:pt idx="13">
                  <c:v>0.25</c:v>
                </c:pt>
                <c:pt idx="14">
                  <c:v>0.25</c:v>
                </c:pt>
                <c:pt idx="15">
                  <c:v>0.22222222222222221</c:v>
                </c:pt>
                <c:pt idx="16">
                  <c:v>0.22222222222222221</c:v>
                </c:pt>
                <c:pt idx="17">
                  <c:v>0.25</c:v>
                </c:pt>
                <c:pt idx="18">
                  <c:v>0.22222222222222221</c:v>
                </c:pt>
                <c:pt idx="19">
                  <c:v>0.22222222222222221</c:v>
                </c:pt>
                <c:pt idx="20">
                  <c:v>0.22222222222222221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0.30555555555555602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12-4B89-936D-94E32E3CB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373656"/>
        <c:axId val="540374832"/>
      </c:lineChart>
      <c:catAx>
        <c:axId val="54037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74832"/>
        <c:crosses val="autoZero"/>
        <c:auto val="1"/>
        <c:lblAlgn val="ctr"/>
        <c:lblOffset val="100"/>
        <c:noMultiLvlLbl val="0"/>
      </c:catAx>
      <c:valAx>
        <c:axId val="54037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  <a:r>
                  <a:rPr lang="en-US" baseline="0"/>
                  <a:t> of Women  out of all Congressmembers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73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Female</a:t>
            </a:r>
            <a:r>
              <a:rPr lang="en-US" sz="1600" baseline="0"/>
              <a:t> Candidates vs Female Winners across CT Elected Office over Time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'SHEET Overview'!$B$1</c:f>
              <c:strCache>
                <c:ptCount val="1"/>
                <c:pt idx="0">
                  <c:v>All Women Who Ran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'SHEET Overview'!$A$2:$A$26</c:f>
              <c:numCache>
                <c:formatCode>General</c:formatCode>
                <c:ptCount val="25"/>
                <c:pt idx="0">
                  <c:v>1970</c:v>
                </c:pt>
                <c:pt idx="1">
                  <c:v>1972</c:v>
                </c:pt>
                <c:pt idx="2">
                  <c:v>1974</c:v>
                </c:pt>
                <c:pt idx="3">
                  <c:v>1976</c:v>
                </c:pt>
                <c:pt idx="4">
                  <c:v>1978</c:v>
                </c:pt>
                <c:pt idx="5">
                  <c:v>1980</c:v>
                </c:pt>
                <c:pt idx="6">
                  <c:v>1982</c:v>
                </c:pt>
                <c:pt idx="7">
                  <c:v>1984</c:v>
                </c:pt>
                <c:pt idx="8">
                  <c:v>1986</c:v>
                </c:pt>
                <c:pt idx="9">
                  <c:v>1988</c:v>
                </c:pt>
                <c:pt idx="10">
                  <c:v>1990</c:v>
                </c:pt>
                <c:pt idx="11">
                  <c:v>1992</c:v>
                </c:pt>
                <c:pt idx="12">
                  <c:v>1994</c:v>
                </c:pt>
                <c:pt idx="13">
                  <c:v>1996</c:v>
                </c:pt>
                <c:pt idx="14">
                  <c:v>1998</c:v>
                </c:pt>
                <c:pt idx="15">
                  <c:v>2000</c:v>
                </c:pt>
                <c:pt idx="16">
                  <c:v>2002</c:v>
                </c:pt>
                <c:pt idx="17">
                  <c:v>2004</c:v>
                </c:pt>
                <c:pt idx="18">
                  <c:v>2006</c:v>
                </c:pt>
                <c:pt idx="19">
                  <c:v>2008</c:v>
                </c:pt>
                <c:pt idx="20">
                  <c:v>2010</c:v>
                </c:pt>
                <c:pt idx="21">
                  <c:v>2012</c:v>
                </c:pt>
                <c:pt idx="22">
                  <c:v>2014</c:v>
                </c:pt>
                <c:pt idx="23">
                  <c:v>2016</c:v>
                </c:pt>
                <c:pt idx="24">
                  <c:v>2018</c:v>
                </c:pt>
              </c:numCache>
            </c:numRef>
          </c:cat>
          <c:val>
            <c:numRef>
              <c:f>'SHEET Overview'!$B$2:$B$26</c:f>
              <c:numCache>
                <c:formatCode>General</c:formatCode>
                <c:ptCount val="25"/>
                <c:pt idx="0">
                  <c:v>52</c:v>
                </c:pt>
                <c:pt idx="1">
                  <c:v>55</c:v>
                </c:pt>
                <c:pt idx="2">
                  <c:v>61</c:v>
                </c:pt>
                <c:pt idx="3">
                  <c:v>71</c:v>
                </c:pt>
                <c:pt idx="4">
                  <c:v>83</c:v>
                </c:pt>
                <c:pt idx="5">
                  <c:v>94</c:v>
                </c:pt>
                <c:pt idx="6">
                  <c:v>85</c:v>
                </c:pt>
                <c:pt idx="7">
                  <c:v>89</c:v>
                </c:pt>
                <c:pt idx="8">
                  <c:v>88</c:v>
                </c:pt>
                <c:pt idx="9">
                  <c:v>86</c:v>
                </c:pt>
                <c:pt idx="10">
                  <c:v>88</c:v>
                </c:pt>
                <c:pt idx="11">
                  <c:v>106</c:v>
                </c:pt>
                <c:pt idx="12">
                  <c:v>95</c:v>
                </c:pt>
                <c:pt idx="13">
                  <c:v>93</c:v>
                </c:pt>
                <c:pt idx="14">
                  <c:v>102</c:v>
                </c:pt>
                <c:pt idx="15">
                  <c:v>91</c:v>
                </c:pt>
                <c:pt idx="16">
                  <c:v>100</c:v>
                </c:pt>
                <c:pt idx="17">
                  <c:v>101</c:v>
                </c:pt>
                <c:pt idx="18">
                  <c:v>111</c:v>
                </c:pt>
                <c:pt idx="19">
                  <c:v>102</c:v>
                </c:pt>
                <c:pt idx="20">
                  <c:v>110</c:v>
                </c:pt>
                <c:pt idx="21">
                  <c:v>97</c:v>
                </c:pt>
                <c:pt idx="22">
                  <c:v>107</c:v>
                </c:pt>
                <c:pt idx="23">
                  <c:v>109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F2-4796-88E5-79936B304451}"/>
            </c:ext>
          </c:extLst>
        </c:ser>
        <c:ser>
          <c:idx val="1"/>
          <c:order val="1"/>
          <c:tx>
            <c:strRef>
              <c:f>'SHEET Overview'!$C$1</c:f>
              <c:strCache>
                <c:ptCount val="1"/>
                <c:pt idx="0">
                  <c:v>All Women Who Won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'SHEET Overview'!$A$2:$A$26</c:f>
              <c:numCache>
                <c:formatCode>General</c:formatCode>
                <c:ptCount val="25"/>
                <c:pt idx="0">
                  <c:v>1970</c:v>
                </c:pt>
                <c:pt idx="1">
                  <c:v>1972</c:v>
                </c:pt>
                <c:pt idx="2">
                  <c:v>1974</c:v>
                </c:pt>
                <c:pt idx="3">
                  <c:v>1976</c:v>
                </c:pt>
                <c:pt idx="4">
                  <c:v>1978</c:v>
                </c:pt>
                <c:pt idx="5">
                  <c:v>1980</c:v>
                </c:pt>
                <c:pt idx="6">
                  <c:v>1982</c:v>
                </c:pt>
                <c:pt idx="7">
                  <c:v>1984</c:v>
                </c:pt>
                <c:pt idx="8">
                  <c:v>1986</c:v>
                </c:pt>
                <c:pt idx="9">
                  <c:v>1988</c:v>
                </c:pt>
                <c:pt idx="10">
                  <c:v>1990</c:v>
                </c:pt>
                <c:pt idx="11">
                  <c:v>1992</c:v>
                </c:pt>
                <c:pt idx="12">
                  <c:v>1994</c:v>
                </c:pt>
                <c:pt idx="13">
                  <c:v>1996</c:v>
                </c:pt>
                <c:pt idx="14">
                  <c:v>1998</c:v>
                </c:pt>
                <c:pt idx="15">
                  <c:v>2000</c:v>
                </c:pt>
                <c:pt idx="16">
                  <c:v>2002</c:v>
                </c:pt>
                <c:pt idx="17">
                  <c:v>2004</c:v>
                </c:pt>
                <c:pt idx="18">
                  <c:v>2006</c:v>
                </c:pt>
                <c:pt idx="19">
                  <c:v>2008</c:v>
                </c:pt>
                <c:pt idx="20">
                  <c:v>2010</c:v>
                </c:pt>
                <c:pt idx="21">
                  <c:v>2012</c:v>
                </c:pt>
                <c:pt idx="22">
                  <c:v>2014</c:v>
                </c:pt>
                <c:pt idx="23">
                  <c:v>2016</c:v>
                </c:pt>
                <c:pt idx="24">
                  <c:v>2018</c:v>
                </c:pt>
              </c:numCache>
            </c:numRef>
          </c:cat>
          <c:val>
            <c:numRef>
              <c:f>'SHEET Overview'!$C$2:$C$26</c:f>
              <c:numCache>
                <c:formatCode>General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27</c:v>
                </c:pt>
                <c:pt idx="3">
                  <c:v>36</c:v>
                </c:pt>
                <c:pt idx="4">
                  <c:v>39</c:v>
                </c:pt>
                <c:pt idx="5">
                  <c:v>44</c:v>
                </c:pt>
                <c:pt idx="6">
                  <c:v>46</c:v>
                </c:pt>
                <c:pt idx="7">
                  <c:v>42</c:v>
                </c:pt>
                <c:pt idx="8">
                  <c:v>44</c:v>
                </c:pt>
                <c:pt idx="9">
                  <c:v>43</c:v>
                </c:pt>
                <c:pt idx="10">
                  <c:v>50</c:v>
                </c:pt>
                <c:pt idx="11">
                  <c:v>49</c:v>
                </c:pt>
                <c:pt idx="12">
                  <c:v>52</c:v>
                </c:pt>
                <c:pt idx="13">
                  <c:v>56</c:v>
                </c:pt>
                <c:pt idx="14">
                  <c:v>59</c:v>
                </c:pt>
                <c:pt idx="15">
                  <c:v>57</c:v>
                </c:pt>
                <c:pt idx="16">
                  <c:v>61</c:v>
                </c:pt>
                <c:pt idx="17">
                  <c:v>56</c:v>
                </c:pt>
                <c:pt idx="18">
                  <c:v>58</c:v>
                </c:pt>
                <c:pt idx="19">
                  <c:v>60</c:v>
                </c:pt>
                <c:pt idx="20">
                  <c:v>59</c:v>
                </c:pt>
                <c:pt idx="21">
                  <c:v>57</c:v>
                </c:pt>
                <c:pt idx="22">
                  <c:v>59</c:v>
                </c:pt>
                <c:pt idx="23">
                  <c:v>53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2-4796-88E5-79936B30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372088"/>
        <c:axId val="544824088"/>
      </c:lineChart>
      <c:catAx>
        <c:axId val="54037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24088"/>
        <c:crosses val="autoZero"/>
        <c:auto val="1"/>
        <c:lblAlgn val="ctr"/>
        <c:lblOffset val="100"/>
        <c:noMultiLvlLbl val="0"/>
      </c:catAx>
      <c:valAx>
        <c:axId val="54482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Number of Women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72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17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17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D32F9D-1F51-44A1-BA53-4C9DC13F0C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E77F2-4605-4843-BDA7-D2D3477C3A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egele, Shannon" id="{68B120A9-D0F0-4DBF-9A7D-70FC872B48A7}" userId="S::Shannon.Wegele@ct.gov::56c20ae3-19ca-46fe-884b-5b0afd82d5a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"/>
  <sheetViews>
    <sheetView tabSelected="1" zoomScaleNormal="100" workbookViewId="0">
      <selection activeCell="W2" sqref="W2"/>
    </sheetView>
  </sheetViews>
  <sheetFormatPr defaultColWidth="8.85546875" defaultRowHeight="15" x14ac:dyDescent="0.25"/>
  <cols>
    <col min="1" max="1" width="5.85546875" style="1" customWidth="1"/>
    <col min="2" max="2" width="8.42578125" style="10" customWidth="1"/>
    <col min="3" max="3" width="8.85546875" style="7"/>
    <col min="4" max="4" width="10.5703125" style="2" customWidth="1"/>
    <col min="5" max="5" width="12" style="31" customWidth="1"/>
    <col min="6" max="6" width="6.140625" style="31" customWidth="1"/>
    <col min="7" max="7" width="9.7109375" style="32" customWidth="1"/>
    <col min="8" max="8" width="11.42578125" style="31" customWidth="1"/>
    <col min="9" max="9" width="6.85546875" style="31" customWidth="1"/>
    <col min="10" max="10" width="8.28515625" style="32" customWidth="1"/>
    <col min="11" max="11" width="13.85546875" style="31" customWidth="1"/>
    <col min="12" max="13" width="8.85546875" style="31" customWidth="1"/>
    <col min="14" max="14" width="18.7109375" style="31" customWidth="1"/>
    <col min="15" max="15" width="8.85546875" style="31" customWidth="1"/>
    <col min="16" max="16" width="9.7109375" style="31" customWidth="1"/>
    <col min="17" max="17" width="6.5703125" style="5" customWidth="1"/>
    <col min="18" max="18" width="8.28515625" customWidth="1"/>
    <col min="19" max="19" width="8.7109375" customWidth="1"/>
    <col min="20" max="20" width="10.140625" customWidth="1"/>
    <col min="21" max="21" width="6.28515625" customWidth="1"/>
    <col min="22" max="22" width="8.85546875" customWidth="1"/>
    <col min="23" max="23" width="6" customWidth="1"/>
    <col min="24" max="24" width="7.28515625" customWidth="1"/>
    <col min="25" max="25" width="5.28515625" customWidth="1"/>
    <col min="26" max="26" width="8.42578125" customWidth="1"/>
    <col min="27" max="28" width="6.28515625" customWidth="1"/>
  </cols>
  <sheetData>
    <row r="1" spans="1:32" s="53" customFormat="1" ht="75" x14ac:dyDescent="0.25">
      <c r="A1" s="70" t="s">
        <v>13</v>
      </c>
      <c r="B1" s="71" t="s">
        <v>26</v>
      </c>
      <c r="C1" s="72" t="s">
        <v>27</v>
      </c>
      <c r="D1" s="72" t="s">
        <v>28</v>
      </c>
      <c r="E1" s="55" t="s">
        <v>29</v>
      </c>
      <c r="F1" s="73" t="s">
        <v>33</v>
      </c>
      <c r="G1" s="73"/>
      <c r="H1" s="54" t="s">
        <v>30</v>
      </c>
      <c r="I1" s="73" t="s">
        <v>34</v>
      </c>
      <c r="J1" s="73"/>
      <c r="K1" s="54" t="s">
        <v>31</v>
      </c>
      <c r="L1" s="73" t="s">
        <v>35</v>
      </c>
      <c r="M1" s="73"/>
      <c r="N1" s="54" t="s">
        <v>32</v>
      </c>
      <c r="O1" s="73" t="s">
        <v>36</v>
      </c>
      <c r="P1" s="73"/>
      <c r="Q1" s="74" t="s">
        <v>38</v>
      </c>
      <c r="R1" s="74"/>
      <c r="S1" s="74" t="s">
        <v>37</v>
      </c>
      <c r="T1" s="74"/>
      <c r="U1" s="75" t="s">
        <v>39</v>
      </c>
      <c r="V1" s="75"/>
      <c r="W1" s="75" t="s">
        <v>40</v>
      </c>
      <c r="X1" s="75"/>
      <c r="Y1" s="76" t="s">
        <v>41</v>
      </c>
      <c r="Z1" s="76"/>
      <c r="AA1" s="76" t="s">
        <v>42</v>
      </c>
      <c r="AB1" s="76"/>
      <c r="AD1" s="77"/>
      <c r="AE1" s="78"/>
      <c r="AF1" s="78"/>
    </row>
    <row r="2" spans="1:32" x14ac:dyDescent="0.25">
      <c r="A2" s="12">
        <v>1970</v>
      </c>
      <c r="B2" s="33">
        <f>E2+H2+K2+N2</f>
        <v>52</v>
      </c>
      <c r="C2" s="9">
        <f>F2+I2+L2+O2</f>
        <v>20</v>
      </c>
      <c r="D2" s="13">
        <f t="shared" ref="D2:D26" si="0">C2/B2</f>
        <v>0.38461538461538464</v>
      </c>
      <c r="E2" s="19">
        <v>47</v>
      </c>
      <c r="F2" s="19">
        <v>18</v>
      </c>
      <c r="G2" s="22">
        <f t="shared" ref="G2:G26" si="1">F2/E2</f>
        <v>0.38297872340425532</v>
      </c>
      <c r="H2" s="19">
        <v>5</v>
      </c>
      <c r="I2" s="19">
        <v>2</v>
      </c>
      <c r="J2" s="22">
        <f t="shared" ref="J2:J26" si="2">I2/H2</f>
        <v>0.4</v>
      </c>
      <c r="K2" s="19">
        <v>0</v>
      </c>
      <c r="L2" s="19">
        <v>0</v>
      </c>
      <c r="M2" s="22">
        <v>0</v>
      </c>
      <c r="N2" s="19">
        <v>0</v>
      </c>
      <c r="O2" s="19">
        <v>0</v>
      </c>
      <c r="P2" s="22">
        <v>0</v>
      </c>
      <c r="Q2" s="34">
        <v>23</v>
      </c>
      <c r="R2" s="29">
        <f t="shared" ref="R2:R26" si="3">Q2/B2</f>
        <v>0.44230769230769229</v>
      </c>
      <c r="S2" s="28">
        <v>7</v>
      </c>
      <c r="T2" s="29">
        <f t="shared" ref="T2:T26" si="4">S2/Q2</f>
        <v>0.30434782608695654</v>
      </c>
      <c r="U2" s="23">
        <v>29</v>
      </c>
      <c r="V2" s="35">
        <f t="shared" ref="V2:V26" si="5">U2/B2</f>
        <v>0.55769230769230771</v>
      </c>
      <c r="W2" s="23">
        <v>13</v>
      </c>
      <c r="X2" s="36">
        <f t="shared" ref="X2:X26" si="6">W2/U2</f>
        <v>0.44827586206896552</v>
      </c>
      <c r="Y2" s="44">
        <v>0</v>
      </c>
      <c r="Z2" s="45">
        <f t="shared" ref="Z2:Z26" si="7">Y2/B2</f>
        <v>0</v>
      </c>
      <c r="AA2" s="44">
        <v>0</v>
      </c>
      <c r="AB2" s="46">
        <v>0</v>
      </c>
      <c r="AD2" s="42"/>
      <c r="AE2" s="43"/>
      <c r="AF2" s="43"/>
    </row>
    <row r="3" spans="1:32" x14ac:dyDescent="0.25">
      <c r="A3" s="12">
        <v>1972</v>
      </c>
      <c r="B3" s="33">
        <f t="shared" ref="B3:B26" si="8">E3+H3+K3+N3</f>
        <v>55</v>
      </c>
      <c r="C3" s="9">
        <f t="shared" ref="C3:C26" si="9">F3+I3+L3+O3</f>
        <v>19</v>
      </c>
      <c r="D3" s="13">
        <f t="shared" si="0"/>
        <v>0.34545454545454546</v>
      </c>
      <c r="E3" s="19">
        <v>47</v>
      </c>
      <c r="F3" s="19">
        <v>15</v>
      </c>
      <c r="G3" s="22">
        <f t="shared" si="1"/>
        <v>0.31914893617021278</v>
      </c>
      <c r="H3" s="19">
        <v>7</v>
      </c>
      <c r="I3" s="19">
        <v>3</v>
      </c>
      <c r="J3" s="22">
        <f t="shared" si="2"/>
        <v>0.42857142857142855</v>
      </c>
      <c r="K3" s="19">
        <v>1</v>
      </c>
      <c r="L3" s="19">
        <v>1</v>
      </c>
      <c r="M3" s="22">
        <f t="shared" ref="M3:M13" si="10">L3/K3</f>
        <v>1</v>
      </c>
      <c r="N3" s="19">
        <v>0</v>
      </c>
      <c r="O3" s="19">
        <v>0</v>
      </c>
      <c r="P3" s="22">
        <v>0</v>
      </c>
      <c r="Q3" s="34">
        <v>27</v>
      </c>
      <c r="R3" s="29">
        <f t="shared" si="3"/>
        <v>0.49090909090909091</v>
      </c>
      <c r="S3" s="28">
        <v>5</v>
      </c>
      <c r="T3" s="29">
        <f t="shared" si="4"/>
        <v>0.18518518518518517</v>
      </c>
      <c r="U3" s="23">
        <v>26</v>
      </c>
      <c r="V3" s="35">
        <f t="shared" si="5"/>
        <v>0.47272727272727272</v>
      </c>
      <c r="W3" s="23">
        <v>14</v>
      </c>
      <c r="X3" s="36">
        <f t="shared" si="6"/>
        <v>0.53846153846153844</v>
      </c>
      <c r="Y3" s="44">
        <v>2</v>
      </c>
      <c r="Z3" s="45">
        <f t="shared" si="7"/>
        <v>3.6363636363636362E-2</v>
      </c>
      <c r="AA3" s="44">
        <v>0</v>
      </c>
      <c r="AB3" s="46">
        <f t="shared" ref="AB3:AB26" si="11">AA3/Y3</f>
        <v>0</v>
      </c>
      <c r="AD3" s="42"/>
      <c r="AE3" s="43"/>
      <c r="AF3" s="43"/>
    </row>
    <row r="4" spans="1:32" x14ac:dyDescent="0.25">
      <c r="A4" s="12">
        <v>1974</v>
      </c>
      <c r="B4" s="33">
        <f t="shared" si="8"/>
        <v>61</v>
      </c>
      <c r="C4" s="9">
        <f t="shared" si="9"/>
        <v>27</v>
      </c>
      <c r="D4" s="13">
        <f t="shared" si="0"/>
        <v>0.44262295081967212</v>
      </c>
      <c r="E4" s="19">
        <v>47</v>
      </c>
      <c r="F4" s="19">
        <v>21</v>
      </c>
      <c r="G4" s="22">
        <f t="shared" si="1"/>
        <v>0.44680851063829785</v>
      </c>
      <c r="H4" s="19">
        <v>7</v>
      </c>
      <c r="I4" s="19">
        <v>4</v>
      </c>
      <c r="J4" s="22">
        <f t="shared" si="2"/>
        <v>0.5714285714285714</v>
      </c>
      <c r="K4" s="19">
        <v>5</v>
      </c>
      <c r="L4" s="19">
        <v>1</v>
      </c>
      <c r="M4" s="22">
        <f t="shared" si="10"/>
        <v>0.2</v>
      </c>
      <c r="N4" s="19">
        <v>2</v>
      </c>
      <c r="O4" s="19">
        <v>1</v>
      </c>
      <c r="P4" s="22">
        <f>O4/N4</f>
        <v>0.5</v>
      </c>
      <c r="Q4" s="30">
        <v>23</v>
      </c>
      <c r="R4" s="29">
        <f t="shared" si="3"/>
        <v>0.37704918032786883</v>
      </c>
      <c r="S4" s="28">
        <v>18</v>
      </c>
      <c r="T4" s="29">
        <f t="shared" si="4"/>
        <v>0.78260869565217395</v>
      </c>
      <c r="U4" s="23">
        <v>34</v>
      </c>
      <c r="V4" s="35">
        <f t="shared" si="5"/>
        <v>0.55737704918032782</v>
      </c>
      <c r="W4" s="23">
        <v>9</v>
      </c>
      <c r="X4" s="36">
        <f t="shared" si="6"/>
        <v>0.26470588235294118</v>
      </c>
      <c r="Y4" s="44">
        <v>4</v>
      </c>
      <c r="Z4" s="45">
        <f t="shared" si="7"/>
        <v>6.5573770491803282E-2</v>
      </c>
      <c r="AA4" s="44">
        <v>0</v>
      </c>
      <c r="AB4" s="46">
        <f t="shared" si="11"/>
        <v>0</v>
      </c>
      <c r="AD4" s="42"/>
      <c r="AE4" s="43"/>
      <c r="AF4" s="43"/>
    </row>
    <row r="5" spans="1:32" x14ac:dyDescent="0.25">
      <c r="A5" s="12">
        <v>1976</v>
      </c>
      <c r="B5" s="33">
        <f t="shared" si="8"/>
        <v>71</v>
      </c>
      <c r="C5" s="9">
        <f t="shared" si="9"/>
        <v>36</v>
      </c>
      <c r="D5" s="13">
        <f t="shared" si="0"/>
        <v>0.50704225352112675</v>
      </c>
      <c r="E5" s="19">
        <v>59</v>
      </c>
      <c r="F5" s="19">
        <v>31</v>
      </c>
      <c r="G5" s="22">
        <f t="shared" si="1"/>
        <v>0.52542372881355937</v>
      </c>
      <c r="H5" s="19">
        <v>9</v>
      </c>
      <c r="I5" s="19">
        <v>5</v>
      </c>
      <c r="J5" s="22">
        <f t="shared" si="2"/>
        <v>0.55555555555555558</v>
      </c>
      <c r="K5" s="19">
        <v>2</v>
      </c>
      <c r="L5" s="19">
        <v>0</v>
      </c>
      <c r="M5" s="22">
        <f t="shared" si="10"/>
        <v>0</v>
      </c>
      <c r="N5" s="19">
        <v>1</v>
      </c>
      <c r="O5" s="19">
        <v>0</v>
      </c>
      <c r="P5" s="22">
        <v>0</v>
      </c>
      <c r="Q5" s="30">
        <v>27</v>
      </c>
      <c r="R5" s="29">
        <f t="shared" si="3"/>
        <v>0.38028169014084506</v>
      </c>
      <c r="S5" s="30">
        <v>15</v>
      </c>
      <c r="T5" s="29">
        <f t="shared" si="4"/>
        <v>0.55555555555555558</v>
      </c>
      <c r="U5" s="23">
        <v>40</v>
      </c>
      <c r="V5" s="35">
        <f t="shared" si="5"/>
        <v>0.56338028169014087</v>
      </c>
      <c r="W5" s="23">
        <v>21</v>
      </c>
      <c r="X5" s="36">
        <f t="shared" si="6"/>
        <v>0.52500000000000002</v>
      </c>
      <c r="Y5" s="44">
        <v>4</v>
      </c>
      <c r="Z5" s="45">
        <f t="shared" si="7"/>
        <v>5.6338028169014086E-2</v>
      </c>
      <c r="AA5" s="44">
        <v>0</v>
      </c>
      <c r="AB5" s="46">
        <f t="shared" si="11"/>
        <v>0</v>
      </c>
      <c r="AC5" s="31"/>
      <c r="AD5" s="42"/>
      <c r="AE5" s="43"/>
      <c r="AF5" s="43"/>
    </row>
    <row r="6" spans="1:32" x14ac:dyDescent="0.25">
      <c r="A6" s="12">
        <v>1978</v>
      </c>
      <c r="B6" s="33">
        <f t="shared" si="8"/>
        <v>83</v>
      </c>
      <c r="C6" s="9">
        <f t="shared" si="9"/>
        <v>39</v>
      </c>
      <c r="D6" s="13">
        <f t="shared" si="0"/>
        <v>0.46987951807228917</v>
      </c>
      <c r="E6" s="19">
        <v>62</v>
      </c>
      <c r="F6" s="19">
        <v>31</v>
      </c>
      <c r="G6" s="22">
        <f t="shared" si="1"/>
        <v>0.5</v>
      </c>
      <c r="H6" s="19">
        <v>15</v>
      </c>
      <c r="I6" s="19">
        <v>6</v>
      </c>
      <c r="J6" s="22">
        <f t="shared" si="2"/>
        <v>0.4</v>
      </c>
      <c r="K6" s="19">
        <v>2</v>
      </c>
      <c r="L6" s="19">
        <v>0</v>
      </c>
      <c r="M6" s="22">
        <f t="shared" si="10"/>
        <v>0</v>
      </c>
      <c r="N6" s="19">
        <v>4</v>
      </c>
      <c r="O6" s="19">
        <v>2</v>
      </c>
      <c r="P6" s="22">
        <f>O6/N6</f>
        <v>0.5</v>
      </c>
      <c r="Q6" s="30">
        <v>36</v>
      </c>
      <c r="R6" s="29">
        <f t="shared" si="3"/>
        <v>0.43373493975903615</v>
      </c>
      <c r="S6" s="30">
        <v>22</v>
      </c>
      <c r="T6" s="29">
        <f t="shared" si="4"/>
        <v>0.61111111111111116</v>
      </c>
      <c r="U6" s="23">
        <v>44</v>
      </c>
      <c r="V6" s="35">
        <f t="shared" si="5"/>
        <v>0.53012048192771088</v>
      </c>
      <c r="W6" s="23">
        <v>17</v>
      </c>
      <c r="X6" s="36">
        <f t="shared" si="6"/>
        <v>0.38636363636363635</v>
      </c>
      <c r="Y6" s="44">
        <v>2</v>
      </c>
      <c r="Z6" s="45">
        <f t="shared" si="7"/>
        <v>2.4096385542168676E-2</v>
      </c>
      <c r="AA6" s="44">
        <v>0</v>
      </c>
      <c r="AB6" s="46">
        <f t="shared" si="11"/>
        <v>0</v>
      </c>
      <c r="AC6" s="31"/>
      <c r="AD6" s="42"/>
      <c r="AE6" s="43"/>
      <c r="AF6" s="43"/>
    </row>
    <row r="7" spans="1:32" x14ac:dyDescent="0.25">
      <c r="A7" s="39">
        <v>1980</v>
      </c>
      <c r="B7" s="33">
        <f t="shared" si="8"/>
        <v>94</v>
      </c>
      <c r="C7" s="38">
        <f t="shared" si="9"/>
        <v>44</v>
      </c>
      <c r="D7" s="22">
        <f t="shared" si="0"/>
        <v>0.46808510638297873</v>
      </c>
      <c r="E7" s="19">
        <v>79</v>
      </c>
      <c r="F7" s="19">
        <v>36</v>
      </c>
      <c r="G7" s="22">
        <f t="shared" si="1"/>
        <v>0.45569620253164556</v>
      </c>
      <c r="H7" s="19">
        <v>13</v>
      </c>
      <c r="I7" s="19">
        <v>8</v>
      </c>
      <c r="J7" s="22">
        <f t="shared" si="2"/>
        <v>0.61538461538461542</v>
      </c>
      <c r="K7" s="19">
        <v>2</v>
      </c>
      <c r="L7" s="19">
        <v>0</v>
      </c>
      <c r="M7" s="22">
        <f t="shared" si="10"/>
        <v>0</v>
      </c>
      <c r="N7" s="19">
        <v>0</v>
      </c>
      <c r="O7" s="19">
        <v>0</v>
      </c>
      <c r="P7" s="22">
        <v>0</v>
      </c>
      <c r="Q7" s="30">
        <v>43</v>
      </c>
      <c r="R7" s="29">
        <f t="shared" si="3"/>
        <v>0.45744680851063829</v>
      </c>
      <c r="S7" s="30">
        <v>20</v>
      </c>
      <c r="T7" s="29">
        <f t="shared" si="4"/>
        <v>0.46511627906976744</v>
      </c>
      <c r="U7" s="37">
        <v>49</v>
      </c>
      <c r="V7" s="35">
        <f t="shared" si="5"/>
        <v>0.52127659574468088</v>
      </c>
      <c r="W7" s="23">
        <v>24</v>
      </c>
      <c r="X7" s="36">
        <f t="shared" si="6"/>
        <v>0.48979591836734693</v>
      </c>
      <c r="Y7" s="47">
        <v>2</v>
      </c>
      <c r="Z7" s="45">
        <f t="shared" si="7"/>
        <v>2.1276595744680851E-2</v>
      </c>
      <c r="AA7" s="44">
        <v>0</v>
      </c>
      <c r="AB7" s="46">
        <f t="shared" si="11"/>
        <v>0</v>
      </c>
      <c r="AC7" s="31"/>
      <c r="AD7" s="42"/>
      <c r="AE7" s="43"/>
      <c r="AF7" s="43"/>
    </row>
    <row r="8" spans="1:32" x14ac:dyDescent="0.25">
      <c r="A8" s="39">
        <v>1982</v>
      </c>
      <c r="B8" s="33">
        <f t="shared" si="8"/>
        <v>85</v>
      </c>
      <c r="C8" s="38">
        <f t="shared" si="9"/>
        <v>46</v>
      </c>
      <c r="D8" s="22">
        <f t="shared" si="0"/>
        <v>0.54117647058823526</v>
      </c>
      <c r="E8" s="19">
        <v>70</v>
      </c>
      <c r="F8" s="19">
        <v>36</v>
      </c>
      <c r="G8" s="22">
        <f t="shared" si="1"/>
        <v>0.51428571428571423</v>
      </c>
      <c r="H8" s="19">
        <v>12</v>
      </c>
      <c r="I8" s="19">
        <v>8</v>
      </c>
      <c r="J8" s="22">
        <f t="shared" si="2"/>
        <v>0.66666666666666663</v>
      </c>
      <c r="K8" s="19">
        <v>3</v>
      </c>
      <c r="L8" s="19">
        <v>2</v>
      </c>
      <c r="M8" s="22">
        <f t="shared" si="10"/>
        <v>0.66666666666666663</v>
      </c>
      <c r="N8" s="19">
        <v>0</v>
      </c>
      <c r="O8" s="19">
        <v>0</v>
      </c>
      <c r="P8" s="22">
        <v>0</v>
      </c>
      <c r="Q8" s="30">
        <v>40</v>
      </c>
      <c r="R8" s="29">
        <f t="shared" si="3"/>
        <v>0.47058823529411764</v>
      </c>
      <c r="S8" s="30">
        <v>23</v>
      </c>
      <c r="T8" s="29">
        <f t="shared" si="4"/>
        <v>0.57499999999999996</v>
      </c>
      <c r="U8" s="37">
        <v>42</v>
      </c>
      <c r="V8" s="35">
        <f t="shared" si="5"/>
        <v>0.49411764705882355</v>
      </c>
      <c r="W8" s="23">
        <v>23</v>
      </c>
      <c r="X8" s="36">
        <f t="shared" si="6"/>
        <v>0.54761904761904767</v>
      </c>
      <c r="Y8" s="47">
        <v>3</v>
      </c>
      <c r="Z8" s="45">
        <f t="shared" si="7"/>
        <v>3.5294117647058823E-2</v>
      </c>
      <c r="AA8" s="44">
        <v>0</v>
      </c>
      <c r="AB8" s="46">
        <f t="shared" si="11"/>
        <v>0</v>
      </c>
      <c r="AC8" s="31"/>
      <c r="AD8" s="42"/>
      <c r="AE8" s="43"/>
      <c r="AF8" s="43"/>
    </row>
    <row r="9" spans="1:32" x14ac:dyDescent="0.25">
      <c r="A9" s="39">
        <v>1984</v>
      </c>
      <c r="B9" s="33">
        <f t="shared" si="8"/>
        <v>89</v>
      </c>
      <c r="C9" s="38">
        <f t="shared" si="9"/>
        <v>42</v>
      </c>
      <c r="D9" s="22">
        <f t="shared" si="0"/>
        <v>0.47191011235955055</v>
      </c>
      <c r="E9" s="19">
        <v>74</v>
      </c>
      <c r="F9" s="19">
        <v>36</v>
      </c>
      <c r="G9" s="22">
        <f t="shared" si="1"/>
        <v>0.48648648648648651</v>
      </c>
      <c r="H9" s="19">
        <v>13</v>
      </c>
      <c r="I9" s="19">
        <v>5</v>
      </c>
      <c r="J9" s="22">
        <f t="shared" si="2"/>
        <v>0.38461538461538464</v>
      </c>
      <c r="K9" s="19">
        <v>2</v>
      </c>
      <c r="L9" s="19">
        <v>1</v>
      </c>
      <c r="M9" s="22">
        <f t="shared" si="10"/>
        <v>0.5</v>
      </c>
      <c r="N9" s="19">
        <v>0</v>
      </c>
      <c r="O9" s="19">
        <v>0</v>
      </c>
      <c r="P9" s="22">
        <v>0</v>
      </c>
      <c r="Q9" s="30">
        <v>40</v>
      </c>
      <c r="R9" s="29">
        <f t="shared" si="3"/>
        <v>0.449438202247191</v>
      </c>
      <c r="S9" s="30">
        <v>14</v>
      </c>
      <c r="T9" s="29">
        <f t="shared" si="4"/>
        <v>0.35</v>
      </c>
      <c r="U9" s="37">
        <v>47</v>
      </c>
      <c r="V9" s="35">
        <f t="shared" si="5"/>
        <v>0.5280898876404494</v>
      </c>
      <c r="W9" s="23">
        <v>28</v>
      </c>
      <c r="X9" s="36">
        <f t="shared" si="6"/>
        <v>0.5957446808510638</v>
      </c>
      <c r="Y9" s="44">
        <v>2</v>
      </c>
      <c r="Z9" s="45">
        <f t="shared" si="7"/>
        <v>2.247191011235955E-2</v>
      </c>
      <c r="AA9" s="44">
        <v>0</v>
      </c>
      <c r="AB9" s="46">
        <f t="shared" si="11"/>
        <v>0</v>
      </c>
      <c r="AC9" s="31"/>
      <c r="AD9" s="42"/>
      <c r="AE9" s="43"/>
      <c r="AF9" s="43"/>
    </row>
    <row r="10" spans="1:32" x14ac:dyDescent="0.25">
      <c r="A10" s="39">
        <v>1986</v>
      </c>
      <c r="B10" s="33">
        <f t="shared" si="8"/>
        <v>88</v>
      </c>
      <c r="C10" s="38">
        <f t="shared" si="9"/>
        <v>44</v>
      </c>
      <c r="D10" s="22">
        <f t="shared" si="0"/>
        <v>0.5</v>
      </c>
      <c r="E10" s="19">
        <v>69</v>
      </c>
      <c r="F10" s="19">
        <v>35</v>
      </c>
      <c r="G10" s="22">
        <f t="shared" si="1"/>
        <v>0.50724637681159424</v>
      </c>
      <c r="H10" s="19">
        <v>11</v>
      </c>
      <c r="I10" s="19">
        <v>6</v>
      </c>
      <c r="J10" s="22">
        <f t="shared" si="2"/>
        <v>0.54545454545454541</v>
      </c>
      <c r="K10" s="19">
        <v>4</v>
      </c>
      <c r="L10" s="19">
        <v>2</v>
      </c>
      <c r="M10" s="22">
        <f t="shared" si="10"/>
        <v>0.5</v>
      </c>
      <c r="N10" s="19">
        <v>4</v>
      </c>
      <c r="O10" s="19">
        <v>1</v>
      </c>
      <c r="P10" s="22">
        <f>O10/N10</f>
        <v>0.25</v>
      </c>
      <c r="Q10" s="30">
        <v>44</v>
      </c>
      <c r="R10" s="29">
        <f t="shared" si="3"/>
        <v>0.5</v>
      </c>
      <c r="S10" s="30">
        <v>25</v>
      </c>
      <c r="T10" s="29">
        <f t="shared" si="4"/>
        <v>0.56818181818181823</v>
      </c>
      <c r="U10" s="37">
        <v>42</v>
      </c>
      <c r="V10" s="35">
        <f t="shared" si="5"/>
        <v>0.47727272727272729</v>
      </c>
      <c r="W10" s="23">
        <v>19</v>
      </c>
      <c r="X10" s="36">
        <f t="shared" si="6"/>
        <v>0.45238095238095238</v>
      </c>
      <c r="Y10" s="44">
        <v>2</v>
      </c>
      <c r="Z10" s="45">
        <f t="shared" si="7"/>
        <v>2.2727272727272728E-2</v>
      </c>
      <c r="AA10" s="44">
        <v>0</v>
      </c>
      <c r="AB10" s="46">
        <f t="shared" si="11"/>
        <v>0</v>
      </c>
      <c r="AC10" s="31"/>
      <c r="AD10" s="42"/>
      <c r="AE10" s="43"/>
      <c r="AF10" s="43"/>
    </row>
    <row r="11" spans="1:32" x14ac:dyDescent="0.25">
      <c r="A11" s="39">
        <v>1988</v>
      </c>
      <c r="B11" s="33">
        <f t="shared" si="8"/>
        <v>86</v>
      </c>
      <c r="C11" s="38">
        <f t="shared" si="9"/>
        <v>43</v>
      </c>
      <c r="D11" s="22">
        <f t="shared" si="0"/>
        <v>0.5</v>
      </c>
      <c r="E11" s="19">
        <v>68</v>
      </c>
      <c r="F11" s="19">
        <v>34</v>
      </c>
      <c r="G11" s="22">
        <f t="shared" si="1"/>
        <v>0.5</v>
      </c>
      <c r="H11" s="19">
        <v>15</v>
      </c>
      <c r="I11" s="19">
        <v>7</v>
      </c>
      <c r="J11" s="22">
        <f t="shared" si="2"/>
        <v>0.46666666666666667</v>
      </c>
      <c r="K11" s="19">
        <v>2</v>
      </c>
      <c r="L11" s="19">
        <v>2</v>
      </c>
      <c r="M11" s="22">
        <f t="shared" si="10"/>
        <v>1</v>
      </c>
      <c r="N11" s="19">
        <v>1</v>
      </c>
      <c r="O11" s="19">
        <v>0</v>
      </c>
      <c r="P11" s="22">
        <v>0</v>
      </c>
      <c r="Q11" s="30">
        <v>36</v>
      </c>
      <c r="R11" s="29">
        <f t="shared" si="3"/>
        <v>0.41860465116279072</v>
      </c>
      <c r="S11" s="30">
        <v>24</v>
      </c>
      <c r="T11" s="29">
        <f t="shared" si="4"/>
        <v>0.66666666666666663</v>
      </c>
      <c r="U11" s="37">
        <v>41</v>
      </c>
      <c r="V11" s="35">
        <f t="shared" si="5"/>
        <v>0.47674418604651164</v>
      </c>
      <c r="W11" s="23">
        <v>19</v>
      </c>
      <c r="X11" s="36">
        <f t="shared" si="6"/>
        <v>0.46341463414634149</v>
      </c>
      <c r="Y11" s="44">
        <v>9</v>
      </c>
      <c r="Z11" s="45">
        <f t="shared" si="7"/>
        <v>0.10465116279069768</v>
      </c>
      <c r="AA11" s="44">
        <v>0</v>
      </c>
      <c r="AB11" s="46">
        <f t="shared" si="11"/>
        <v>0</v>
      </c>
      <c r="AC11" s="31"/>
      <c r="AD11" s="42"/>
      <c r="AE11" s="43"/>
      <c r="AF11" s="43"/>
    </row>
    <row r="12" spans="1:32" x14ac:dyDescent="0.25">
      <c r="A12" s="39">
        <v>1990</v>
      </c>
      <c r="B12" s="33">
        <f t="shared" si="8"/>
        <v>88</v>
      </c>
      <c r="C12" s="38">
        <f t="shared" si="9"/>
        <v>50</v>
      </c>
      <c r="D12" s="22">
        <f t="shared" si="0"/>
        <v>0.56818181818181823</v>
      </c>
      <c r="E12" s="19">
        <v>63</v>
      </c>
      <c r="F12" s="19">
        <v>37</v>
      </c>
      <c r="G12" s="22">
        <f t="shared" si="1"/>
        <v>0.58730158730158732</v>
      </c>
      <c r="H12" s="19">
        <v>17</v>
      </c>
      <c r="I12" s="19">
        <v>7</v>
      </c>
      <c r="J12" s="22">
        <f t="shared" si="2"/>
        <v>0.41176470588235292</v>
      </c>
      <c r="K12" s="19">
        <v>3</v>
      </c>
      <c r="L12" s="19">
        <v>3</v>
      </c>
      <c r="M12" s="22">
        <f t="shared" si="10"/>
        <v>1</v>
      </c>
      <c r="N12" s="19">
        <v>5</v>
      </c>
      <c r="O12" s="19">
        <v>3</v>
      </c>
      <c r="P12" s="22">
        <f>O12/N12</f>
        <v>0.6</v>
      </c>
      <c r="Q12" s="30">
        <v>42</v>
      </c>
      <c r="R12" s="29">
        <f t="shared" si="3"/>
        <v>0.47727272727272729</v>
      </c>
      <c r="S12" s="30">
        <v>28</v>
      </c>
      <c r="T12" s="29">
        <f t="shared" si="4"/>
        <v>0.66666666666666663</v>
      </c>
      <c r="U12" s="37">
        <v>40</v>
      </c>
      <c r="V12" s="35">
        <f t="shared" si="5"/>
        <v>0.45454545454545453</v>
      </c>
      <c r="W12" s="23">
        <v>20</v>
      </c>
      <c r="X12" s="36">
        <f t="shared" si="6"/>
        <v>0.5</v>
      </c>
      <c r="Y12" s="44">
        <v>6</v>
      </c>
      <c r="Z12" s="45">
        <f t="shared" si="7"/>
        <v>6.8181818181818177E-2</v>
      </c>
      <c r="AA12" s="44">
        <v>1</v>
      </c>
      <c r="AB12" s="46">
        <f t="shared" si="11"/>
        <v>0.16666666666666666</v>
      </c>
      <c r="AC12" s="31"/>
      <c r="AD12" s="42"/>
      <c r="AE12" s="43"/>
      <c r="AF12" s="43"/>
    </row>
    <row r="13" spans="1:32" x14ac:dyDescent="0.25">
      <c r="A13" s="39">
        <v>1992</v>
      </c>
      <c r="B13" s="33">
        <f t="shared" si="8"/>
        <v>106</v>
      </c>
      <c r="C13" s="38">
        <f t="shared" si="9"/>
        <v>49</v>
      </c>
      <c r="D13" s="22">
        <f t="shared" si="0"/>
        <v>0.46226415094339623</v>
      </c>
      <c r="E13" s="19">
        <v>84</v>
      </c>
      <c r="F13" s="19">
        <v>39</v>
      </c>
      <c r="G13" s="22">
        <f t="shared" si="1"/>
        <v>0.4642857142857143</v>
      </c>
      <c r="H13" s="19">
        <v>17</v>
      </c>
      <c r="I13" s="19">
        <v>7</v>
      </c>
      <c r="J13" s="22">
        <f t="shared" si="2"/>
        <v>0.41176470588235292</v>
      </c>
      <c r="K13" s="19">
        <v>5</v>
      </c>
      <c r="L13" s="19">
        <v>3</v>
      </c>
      <c r="M13" s="22">
        <f t="shared" si="10"/>
        <v>0.6</v>
      </c>
      <c r="N13" s="19">
        <v>0</v>
      </c>
      <c r="O13" s="19">
        <v>0</v>
      </c>
      <c r="P13" s="22">
        <v>0</v>
      </c>
      <c r="Q13" s="30">
        <v>55</v>
      </c>
      <c r="R13" s="29">
        <f t="shared" si="3"/>
        <v>0.51886792452830188</v>
      </c>
      <c r="S13" s="30">
        <v>33</v>
      </c>
      <c r="T13" s="29">
        <f t="shared" si="4"/>
        <v>0.6</v>
      </c>
      <c r="U13" s="37">
        <v>35</v>
      </c>
      <c r="V13" s="35">
        <f t="shared" si="5"/>
        <v>0.330188679245283</v>
      </c>
      <c r="W13" s="23">
        <v>16</v>
      </c>
      <c r="X13" s="36">
        <f t="shared" si="6"/>
        <v>0.45714285714285713</v>
      </c>
      <c r="Y13" s="44">
        <v>16</v>
      </c>
      <c r="Z13" s="45">
        <f t="shared" si="7"/>
        <v>0.15094339622641509</v>
      </c>
      <c r="AA13" s="44">
        <v>0</v>
      </c>
      <c r="AB13" s="46">
        <f t="shared" si="11"/>
        <v>0</v>
      </c>
      <c r="AD13" s="42"/>
      <c r="AE13" s="43"/>
      <c r="AF13" s="43"/>
    </row>
    <row r="14" spans="1:32" x14ac:dyDescent="0.25">
      <c r="A14" s="39">
        <v>1994</v>
      </c>
      <c r="B14" s="33">
        <f t="shared" si="8"/>
        <v>95</v>
      </c>
      <c r="C14" s="38">
        <f t="shared" si="9"/>
        <v>52</v>
      </c>
      <c r="D14" s="22">
        <f t="shared" si="0"/>
        <v>0.54736842105263162</v>
      </c>
      <c r="E14" s="19">
        <v>76</v>
      </c>
      <c r="F14" s="19">
        <v>42</v>
      </c>
      <c r="G14" s="22">
        <f t="shared" si="1"/>
        <v>0.55263157894736847</v>
      </c>
      <c r="H14" s="19">
        <v>14</v>
      </c>
      <c r="I14" s="19">
        <v>8</v>
      </c>
      <c r="J14" s="22">
        <f t="shared" si="2"/>
        <v>0.5714285714285714</v>
      </c>
      <c r="K14" s="19">
        <v>0</v>
      </c>
      <c r="L14" s="19">
        <v>0</v>
      </c>
      <c r="M14" s="22">
        <v>0</v>
      </c>
      <c r="N14" s="19">
        <v>5</v>
      </c>
      <c r="O14" s="19">
        <v>2</v>
      </c>
      <c r="P14" s="22">
        <f>O14/N14</f>
        <v>0.4</v>
      </c>
      <c r="Q14" s="30">
        <v>50</v>
      </c>
      <c r="R14" s="29">
        <f t="shared" si="3"/>
        <v>0.52631578947368418</v>
      </c>
      <c r="S14" s="30">
        <v>35</v>
      </c>
      <c r="T14" s="29">
        <f t="shared" si="4"/>
        <v>0.7</v>
      </c>
      <c r="U14" s="37">
        <v>34</v>
      </c>
      <c r="V14" s="35">
        <f t="shared" si="5"/>
        <v>0.35789473684210527</v>
      </c>
      <c r="W14" s="23">
        <v>17</v>
      </c>
      <c r="X14" s="36">
        <f t="shared" si="6"/>
        <v>0.5</v>
      </c>
      <c r="Y14" s="44">
        <v>11</v>
      </c>
      <c r="Z14" s="45">
        <f t="shared" si="7"/>
        <v>0.11578947368421053</v>
      </c>
      <c r="AA14" s="44">
        <v>0</v>
      </c>
      <c r="AB14" s="46">
        <f t="shared" si="11"/>
        <v>0</v>
      </c>
      <c r="AD14" s="42"/>
      <c r="AE14" s="43"/>
      <c r="AF14" s="43"/>
    </row>
    <row r="15" spans="1:32" x14ac:dyDescent="0.25">
      <c r="A15" s="39">
        <v>1996</v>
      </c>
      <c r="B15" s="33">
        <f t="shared" si="8"/>
        <v>93</v>
      </c>
      <c r="C15" s="38">
        <f t="shared" si="9"/>
        <v>56</v>
      </c>
      <c r="D15" s="22">
        <f t="shared" si="0"/>
        <v>0.60215053763440862</v>
      </c>
      <c r="E15" s="19">
        <v>71</v>
      </c>
      <c r="F15" s="19">
        <v>44</v>
      </c>
      <c r="G15" s="22">
        <f t="shared" si="1"/>
        <v>0.61971830985915488</v>
      </c>
      <c r="H15" s="19">
        <v>14</v>
      </c>
      <c r="I15" s="19">
        <v>9</v>
      </c>
      <c r="J15" s="22">
        <f t="shared" si="2"/>
        <v>0.6428571428571429</v>
      </c>
      <c r="K15" s="19">
        <v>8</v>
      </c>
      <c r="L15" s="19">
        <v>3</v>
      </c>
      <c r="M15" s="22">
        <f t="shared" ref="M15:M26" si="12">L15/K15</f>
        <v>0.375</v>
      </c>
      <c r="N15" s="19">
        <v>0</v>
      </c>
      <c r="O15" s="19">
        <v>0</v>
      </c>
      <c r="P15" s="22">
        <v>0</v>
      </c>
      <c r="Q15" s="30">
        <v>53</v>
      </c>
      <c r="R15" s="29">
        <f t="shared" si="3"/>
        <v>0.56989247311827962</v>
      </c>
      <c r="S15" s="30">
        <v>38</v>
      </c>
      <c r="T15" s="29">
        <f t="shared" si="4"/>
        <v>0.71698113207547165</v>
      </c>
      <c r="U15" s="37">
        <v>32</v>
      </c>
      <c r="V15" s="35">
        <f t="shared" si="5"/>
        <v>0.34408602150537637</v>
      </c>
      <c r="W15" s="23">
        <v>18</v>
      </c>
      <c r="X15" s="36">
        <f t="shared" si="6"/>
        <v>0.5625</v>
      </c>
      <c r="Y15" s="44">
        <v>7</v>
      </c>
      <c r="Z15" s="45">
        <f t="shared" si="7"/>
        <v>7.5268817204301078E-2</v>
      </c>
      <c r="AA15" s="44">
        <v>0</v>
      </c>
      <c r="AB15" s="46">
        <f t="shared" si="11"/>
        <v>0</v>
      </c>
      <c r="AD15" s="42"/>
      <c r="AE15" s="43"/>
      <c r="AF15" s="43"/>
    </row>
    <row r="16" spans="1:32" x14ac:dyDescent="0.25">
      <c r="A16" s="39">
        <v>1998</v>
      </c>
      <c r="B16" s="33">
        <f t="shared" si="8"/>
        <v>102</v>
      </c>
      <c r="C16" s="38">
        <f t="shared" si="9"/>
        <v>59</v>
      </c>
      <c r="D16" s="22">
        <f t="shared" si="0"/>
        <v>0.57843137254901966</v>
      </c>
      <c r="E16" s="19">
        <v>76</v>
      </c>
      <c r="F16" s="19">
        <v>46</v>
      </c>
      <c r="G16" s="22">
        <f t="shared" si="1"/>
        <v>0.60526315789473684</v>
      </c>
      <c r="H16" s="19">
        <v>14</v>
      </c>
      <c r="I16" s="19">
        <v>9</v>
      </c>
      <c r="J16" s="22">
        <f t="shared" si="2"/>
        <v>0.6428571428571429</v>
      </c>
      <c r="K16" s="19">
        <v>7</v>
      </c>
      <c r="L16" s="19">
        <v>2</v>
      </c>
      <c r="M16" s="22">
        <f t="shared" si="12"/>
        <v>0.2857142857142857</v>
      </c>
      <c r="N16" s="19">
        <v>5</v>
      </c>
      <c r="O16" s="19">
        <v>2</v>
      </c>
      <c r="P16" s="22">
        <f>O16/N16</f>
        <v>0.4</v>
      </c>
      <c r="Q16" s="30">
        <v>53</v>
      </c>
      <c r="R16" s="29">
        <f t="shared" si="3"/>
        <v>0.51960784313725494</v>
      </c>
      <c r="S16" s="30">
        <v>40</v>
      </c>
      <c r="T16" s="29">
        <f t="shared" si="4"/>
        <v>0.75471698113207553</v>
      </c>
      <c r="U16" s="37">
        <v>41</v>
      </c>
      <c r="V16" s="35">
        <f t="shared" si="5"/>
        <v>0.40196078431372551</v>
      </c>
      <c r="W16" s="23">
        <v>19</v>
      </c>
      <c r="X16" s="36">
        <f t="shared" si="6"/>
        <v>0.46341463414634149</v>
      </c>
      <c r="Y16" s="44">
        <v>8</v>
      </c>
      <c r="Z16" s="45">
        <f t="shared" si="7"/>
        <v>7.8431372549019607E-2</v>
      </c>
      <c r="AA16" s="44">
        <v>0</v>
      </c>
      <c r="AB16" s="46">
        <f t="shared" si="11"/>
        <v>0</v>
      </c>
      <c r="AD16" s="42"/>
      <c r="AE16" s="43"/>
      <c r="AF16" s="43"/>
    </row>
    <row r="17" spans="1:32" x14ac:dyDescent="0.25">
      <c r="A17" s="39">
        <v>2000</v>
      </c>
      <c r="B17" s="33">
        <f t="shared" si="8"/>
        <v>91</v>
      </c>
      <c r="C17" s="38">
        <f t="shared" si="9"/>
        <v>57</v>
      </c>
      <c r="D17" s="22">
        <f t="shared" si="0"/>
        <v>0.62637362637362637</v>
      </c>
      <c r="E17" s="19">
        <v>74</v>
      </c>
      <c r="F17" s="19">
        <v>47</v>
      </c>
      <c r="G17" s="22">
        <f t="shared" si="1"/>
        <v>0.63513513513513509</v>
      </c>
      <c r="H17" s="19">
        <v>11</v>
      </c>
      <c r="I17" s="19">
        <v>8</v>
      </c>
      <c r="J17" s="22">
        <f t="shared" si="2"/>
        <v>0.72727272727272729</v>
      </c>
      <c r="K17" s="19">
        <v>6</v>
      </c>
      <c r="L17" s="19">
        <v>2</v>
      </c>
      <c r="M17" s="22">
        <f t="shared" si="12"/>
        <v>0.33333333333333331</v>
      </c>
      <c r="N17" s="19">
        <v>0</v>
      </c>
      <c r="O17" s="19">
        <v>0</v>
      </c>
      <c r="P17" s="22">
        <v>0</v>
      </c>
      <c r="Q17" s="30">
        <v>45</v>
      </c>
      <c r="R17" s="29">
        <f t="shared" si="3"/>
        <v>0.49450549450549453</v>
      </c>
      <c r="S17" s="30">
        <v>39</v>
      </c>
      <c r="T17" s="29">
        <f t="shared" si="4"/>
        <v>0.8666666666666667</v>
      </c>
      <c r="U17" s="37">
        <v>39</v>
      </c>
      <c r="V17" s="35">
        <f t="shared" si="5"/>
        <v>0.42857142857142855</v>
      </c>
      <c r="W17" s="23">
        <v>18</v>
      </c>
      <c r="X17" s="36">
        <f t="shared" si="6"/>
        <v>0.46153846153846156</v>
      </c>
      <c r="Y17" s="44">
        <v>7</v>
      </c>
      <c r="Z17" s="45">
        <f t="shared" si="7"/>
        <v>7.6923076923076927E-2</v>
      </c>
      <c r="AA17" s="44">
        <v>0</v>
      </c>
      <c r="AB17" s="46">
        <f t="shared" si="11"/>
        <v>0</v>
      </c>
      <c r="AD17" s="42"/>
      <c r="AE17" s="43"/>
      <c r="AF17" s="43"/>
    </row>
    <row r="18" spans="1:32" x14ac:dyDescent="0.25">
      <c r="A18" s="39">
        <v>2002</v>
      </c>
      <c r="B18" s="33">
        <f t="shared" si="8"/>
        <v>100</v>
      </c>
      <c r="C18" s="38">
        <f t="shared" si="9"/>
        <v>61</v>
      </c>
      <c r="D18" s="22">
        <f t="shared" si="0"/>
        <v>0.61</v>
      </c>
      <c r="E18" s="19">
        <v>73</v>
      </c>
      <c r="F18" s="19">
        <v>47</v>
      </c>
      <c r="G18" s="22">
        <f t="shared" si="1"/>
        <v>0.64383561643835618</v>
      </c>
      <c r="H18" s="19">
        <v>18</v>
      </c>
      <c r="I18" s="19">
        <v>8</v>
      </c>
      <c r="J18" s="22">
        <f t="shared" si="2"/>
        <v>0.44444444444444442</v>
      </c>
      <c r="K18" s="19">
        <v>3</v>
      </c>
      <c r="L18" s="19">
        <v>2</v>
      </c>
      <c r="M18" s="22">
        <f t="shared" si="12"/>
        <v>0.66666666666666663</v>
      </c>
      <c r="N18" s="19">
        <v>6</v>
      </c>
      <c r="O18" s="19">
        <v>4</v>
      </c>
      <c r="P18" s="22">
        <f>O18/N18</f>
        <v>0.66666666666666663</v>
      </c>
      <c r="Q18" s="30">
        <v>51</v>
      </c>
      <c r="R18" s="29">
        <f t="shared" si="3"/>
        <v>0.51</v>
      </c>
      <c r="S18" s="30">
        <v>39</v>
      </c>
      <c r="T18" s="29">
        <f t="shared" si="4"/>
        <v>0.76470588235294112</v>
      </c>
      <c r="U18" s="37">
        <v>37</v>
      </c>
      <c r="V18" s="35">
        <f t="shared" si="5"/>
        <v>0.37</v>
      </c>
      <c r="W18" s="23">
        <v>22</v>
      </c>
      <c r="X18" s="36">
        <f t="shared" si="6"/>
        <v>0.59459459459459463</v>
      </c>
      <c r="Y18" s="44">
        <v>12</v>
      </c>
      <c r="Z18" s="45">
        <f t="shared" si="7"/>
        <v>0.12</v>
      </c>
      <c r="AA18" s="44">
        <v>0</v>
      </c>
      <c r="AB18" s="46">
        <f t="shared" si="11"/>
        <v>0</v>
      </c>
      <c r="AC18" s="31"/>
      <c r="AD18" s="42"/>
      <c r="AE18" s="43"/>
      <c r="AF18" s="43"/>
    </row>
    <row r="19" spans="1:32" x14ac:dyDescent="0.25">
      <c r="A19" s="39">
        <v>2004</v>
      </c>
      <c r="B19" s="33">
        <f t="shared" si="8"/>
        <v>101</v>
      </c>
      <c r="C19" s="38">
        <f t="shared" si="9"/>
        <v>56</v>
      </c>
      <c r="D19" s="22">
        <f t="shared" si="0"/>
        <v>0.5544554455445545</v>
      </c>
      <c r="E19" s="19">
        <v>81</v>
      </c>
      <c r="F19" s="19">
        <v>45</v>
      </c>
      <c r="G19" s="22">
        <f t="shared" si="1"/>
        <v>0.55555555555555558</v>
      </c>
      <c r="H19" s="19">
        <v>17</v>
      </c>
      <c r="I19" s="19">
        <v>9</v>
      </c>
      <c r="J19" s="22">
        <f t="shared" si="2"/>
        <v>0.52941176470588236</v>
      </c>
      <c r="K19" s="19">
        <v>3</v>
      </c>
      <c r="L19" s="19">
        <v>2</v>
      </c>
      <c r="M19" s="22">
        <f t="shared" si="12"/>
        <v>0.66666666666666663</v>
      </c>
      <c r="N19" s="19">
        <v>0</v>
      </c>
      <c r="O19" s="19">
        <v>0</v>
      </c>
      <c r="P19" s="22">
        <v>0</v>
      </c>
      <c r="Q19" s="30">
        <v>44</v>
      </c>
      <c r="R19" s="29">
        <f t="shared" si="3"/>
        <v>0.43564356435643564</v>
      </c>
      <c r="S19" s="30">
        <v>35</v>
      </c>
      <c r="T19" s="29">
        <f t="shared" si="4"/>
        <v>0.79545454545454541</v>
      </c>
      <c r="U19" s="37">
        <v>31</v>
      </c>
      <c r="V19" s="35">
        <f t="shared" si="5"/>
        <v>0.30693069306930693</v>
      </c>
      <c r="W19" s="23">
        <v>21</v>
      </c>
      <c r="X19" s="36">
        <f t="shared" si="6"/>
        <v>0.67741935483870963</v>
      </c>
      <c r="Y19" s="44">
        <v>26</v>
      </c>
      <c r="Z19" s="45">
        <f t="shared" si="7"/>
        <v>0.25742574257425743</v>
      </c>
      <c r="AA19" s="44">
        <v>0</v>
      </c>
      <c r="AB19" s="46">
        <f t="shared" si="11"/>
        <v>0</v>
      </c>
      <c r="AC19" s="31"/>
      <c r="AD19" s="42"/>
      <c r="AE19" s="43"/>
      <c r="AF19" s="43"/>
    </row>
    <row r="20" spans="1:32" x14ac:dyDescent="0.25">
      <c r="A20" s="39">
        <v>2006</v>
      </c>
      <c r="B20" s="33">
        <f t="shared" si="8"/>
        <v>111</v>
      </c>
      <c r="C20" s="38">
        <f t="shared" si="9"/>
        <v>58</v>
      </c>
      <c r="D20" s="22">
        <f t="shared" si="0"/>
        <v>0.52252252252252251</v>
      </c>
      <c r="E20" s="19">
        <v>81</v>
      </c>
      <c r="F20" s="19">
        <v>45</v>
      </c>
      <c r="G20" s="22">
        <f t="shared" si="1"/>
        <v>0.55555555555555558</v>
      </c>
      <c r="H20" s="19">
        <v>16</v>
      </c>
      <c r="I20" s="19">
        <v>8</v>
      </c>
      <c r="J20" s="22">
        <f t="shared" si="2"/>
        <v>0.5</v>
      </c>
      <c r="K20" s="19">
        <v>3</v>
      </c>
      <c r="L20" s="19">
        <v>1</v>
      </c>
      <c r="M20" s="22">
        <f t="shared" si="12"/>
        <v>0.33333333333333331</v>
      </c>
      <c r="N20" s="19">
        <v>11</v>
      </c>
      <c r="O20" s="19">
        <v>4</v>
      </c>
      <c r="P20" s="22">
        <f>O20/N20</f>
        <v>0.36363636363636365</v>
      </c>
      <c r="Q20" s="30">
        <v>51</v>
      </c>
      <c r="R20" s="29">
        <f t="shared" si="3"/>
        <v>0.45945945945945948</v>
      </c>
      <c r="S20" s="30">
        <v>41</v>
      </c>
      <c r="T20" s="29">
        <f t="shared" si="4"/>
        <v>0.80392156862745101</v>
      </c>
      <c r="U20" s="37">
        <v>47</v>
      </c>
      <c r="V20" s="35">
        <f t="shared" si="5"/>
        <v>0.42342342342342343</v>
      </c>
      <c r="W20" s="23">
        <v>17</v>
      </c>
      <c r="X20" s="36">
        <f t="shared" si="6"/>
        <v>0.36170212765957449</v>
      </c>
      <c r="Y20" s="44">
        <v>13</v>
      </c>
      <c r="Z20" s="45">
        <f t="shared" si="7"/>
        <v>0.11711711711711711</v>
      </c>
      <c r="AA20" s="44">
        <v>0</v>
      </c>
      <c r="AB20" s="46">
        <f t="shared" si="11"/>
        <v>0</v>
      </c>
      <c r="AC20" s="31"/>
      <c r="AD20" s="42"/>
      <c r="AE20" s="43"/>
      <c r="AF20" s="43"/>
    </row>
    <row r="21" spans="1:32" x14ac:dyDescent="0.25">
      <c r="A21" s="39">
        <v>2008</v>
      </c>
      <c r="B21" s="33">
        <f t="shared" si="8"/>
        <v>102</v>
      </c>
      <c r="C21" s="38">
        <f t="shared" si="9"/>
        <v>60</v>
      </c>
      <c r="D21" s="22">
        <f t="shared" si="0"/>
        <v>0.58823529411764708</v>
      </c>
      <c r="E21" s="19">
        <v>86</v>
      </c>
      <c r="F21" s="19">
        <v>51</v>
      </c>
      <c r="G21" s="22">
        <f t="shared" si="1"/>
        <v>0.59302325581395354</v>
      </c>
      <c r="H21" s="19">
        <v>15</v>
      </c>
      <c r="I21" s="19">
        <v>8</v>
      </c>
      <c r="J21" s="22">
        <f t="shared" si="2"/>
        <v>0.53333333333333333</v>
      </c>
      <c r="K21" s="19">
        <v>1</v>
      </c>
      <c r="L21" s="19">
        <v>1</v>
      </c>
      <c r="M21" s="22">
        <f t="shared" si="12"/>
        <v>1</v>
      </c>
      <c r="N21" s="19">
        <v>0</v>
      </c>
      <c r="O21" s="19">
        <v>0</v>
      </c>
      <c r="P21" s="22">
        <v>0</v>
      </c>
      <c r="Q21" s="30">
        <v>58</v>
      </c>
      <c r="R21" s="29">
        <f t="shared" si="3"/>
        <v>0.56862745098039214</v>
      </c>
      <c r="S21" s="30">
        <v>49</v>
      </c>
      <c r="T21" s="29">
        <f t="shared" si="4"/>
        <v>0.84482758620689657</v>
      </c>
      <c r="U21" s="37">
        <v>39</v>
      </c>
      <c r="V21" s="35">
        <f t="shared" si="5"/>
        <v>0.38235294117647056</v>
      </c>
      <c r="W21" s="23">
        <v>11</v>
      </c>
      <c r="X21" s="36">
        <f t="shared" si="6"/>
        <v>0.28205128205128205</v>
      </c>
      <c r="Y21" s="44">
        <v>5</v>
      </c>
      <c r="Z21" s="45">
        <f t="shared" si="7"/>
        <v>4.9019607843137254E-2</v>
      </c>
      <c r="AA21" s="44">
        <v>0</v>
      </c>
      <c r="AB21" s="46">
        <f t="shared" si="11"/>
        <v>0</v>
      </c>
      <c r="AD21" s="42"/>
      <c r="AE21" s="43"/>
      <c r="AF21" s="43"/>
    </row>
    <row r="22" spans="1:32" x14ac:dyDescent="0.25">
      <c r="A22" s="39">
        <v>2010</v>
      </c>
      <c r="B22" s="33">
        <f t="shared" si="8"/>
        <v>110</v>
      </c>
      <c r="C22" s="38">
        <f t="shared" si="9"/>
        <v>59</v>
      </c>
      <c r="D22" s="22">
        <f t="shared" si="0"/>
        <v>0.53636363636363638</v>
      </c>
      <c r="E22" s="19">
        <v>84</v>
      </c>
      <c r="F22" s="19">
        <v>47</v>
      </c>
      <c r="G22" s="22">
        <f t="shared" si="1"/>
        <v>0.55952380952380953</v>
      </c>
      <c r="H22" s="19">
        <v>17</v>
      </c>
      <c r="I22" s="19">
        <v>8</v>
      </c>
      <c r="J22" s="22">
        <f t="shared" si="2"/>
        <v>0.47058823529411764</v>
      </c>
      <c r="K22" s="19">
        <v>4</v>
      </c>
      <c r="L22" s="19">
        <v>1</v>
      </c>
      <c r="M22" s="22">
        <f t="shared" si="12"/>
        <v>0.25</v>
      </c>
      <c r="N22" s="19">
        <v>5</v>
      </c>
      <c r="O22" s="19">
        <v>3</v>
      </c>
      <c r="P22" s="22">
        <f>O22/N22</f>
        <v>0.6</v>
      </c>
      <c r="Q22" s="30">
        <v>62</v>
      </c>
      <c r="R22" s="29">
        <f t="shared" si="3"/>
        <v>0.5636363636363636</v>
      </c>
      <c r="S22" s="30">
        <v>44</v>
      </c>
      <c r="T22" s="29">
        <f t="shared" si="4"/>
        <v>0.70967741935483875</v>
      </c>
      <c r="U22" s="37">
        <v>41</v>
      </c>
      <c r="V22" s="35">
        <f t="shared" si="5"/>
        <v>0.37272727272727274</v>
      </c>
      <c r="W22" s="23">
        <v>15</v>
      </c>
      <c r="X22" s="36">
        <f t="shared" si="6"/>
        <v>0.36585365853658536</v>
      </c>
      <c r="Y22" s="44">
        <v>7</v>
      </c>
      <c r="Z22" s="45">
        <f t="shared" si="7"/>
        <v>6.363636363636363E-2</v>
      </c>
      <c r="AA22" s="44">
        <v>0</v>
      </c>
      <c r="AB22" s="46">
        <f t="shared" si="11"/>
        <v>0</v>
      </c>
      <c r="AC22" s="31"/>
      <c r="AD22" s="42"/>
      <c r="AE22" s="43"/>
      <c r="AF22" s="43"/>
    </row>
    <row r="23" spans="1:32" x14ac:dyDescent="0.25">
      <c r="A23" s="39">
        <v>2012</v>
      </c>
      <c r="B23" s="33">
        <f t="shared" si="8"/>
        <v>97</v>
      </c>
      <c r="C23" s="38">
        <f t="shared" si="9"/>
        <v>57</v>
      </c>
      <c r="D23" s="22">
        <f t="shared" si="0"/>
        <v>0.58762886597938147</v>
      </c>
      <c r="E23" s="19">
        <v>74</v>
      </c>
      <c r="F23" s="19">
        <v>46</v>
      </c>
      <c r="G23" s="22">
        <f t="shared" si="1"/>
        <v>0.6216216216216216</v>
      </c>
      <c r="H23" s="19">
        <v>20</v>
      </c>
      <c r="I23" s="19">
        <v>9</v>
      </c>
      <c r="J23" s="22">
        <f t="shared" si="2"/>
        <v>0.45</v>
      </c>
      <c r="K23" s="19">
        <v>2</v>
      </c>
      <c r="L23" s="19">
        <v>2</v>
      </c>
      <c r="M23" s="22">
        <f t="shared" si="12"/>
        <v>1</v>
      </c>
      <c r="N23" s="19">
        <v>1</v>
      </c>
      <c r="O23" s="19">
        <v>0</v>
      </c>
      <c r="P23" s="22">
        <v>0</v>
      </c>
      <c r="Q23" s="30">
        <v>52</v>
      </c>
      <c r="R23" s="29">
        <f t="shared" si="3"/>
        <v>0.53608247422680411</v>
      </c>
      <c r="S23" s="30">
        <v>39</v>
      </c>
      <c r="T23" s="29">
        <f t="shared" si="4"/>
        <v>0.75</v>
      </c>
      <c r="U23" s="37">
        <v>42</v>
      </c>
      <c r="V23" s="35">
        <f t="shared" si="5"/>
        <v>0.4329896907216495</v>
      </c>
      <c r="W23" s="23">
        <v>18</v>
      </c>
      <c r="X23" s="36">
        <f t="shared" si="6"/>
        <v>0.42857142857142855</v>
      </c>
      <c r="Y23" s="44">
        <v>2</v>
      </c>
      <c r="Z23" s="45">
        <f t="shared" si="7"/>
        <v>2.0618556701030927E-2</v>
      </c>
      <c r="AA23" s="44">
        <v>0</v>
      </c>
      <c r="AB23" s="46">
        <f t="shared" si="11"/>
        <v>0</v>
      </c>
      <c r="AD23" s="42"/>
      <c r="AE23" s="43"/>
      <c r="AF23" s="43"/>
    </row>
    <row r="24" spans="1:32" x14ac:dyDescent="0.25">
      <c r="A24" s="39">
        <v>2014</v>
      </c>
      <c r="B24" s="33">
        <f t="shared" si="8"/>
        <v>107</v>
      </c>
      <c r="C24" s="38">
        <f t="shared" si="9"/>
        <v>59</v>
      </c>
      <c r="D24" s="22">
        <f t="shared" si="0"/>
        <v>0.55140186915887845</v>
      </c>
      <c r="E24" s="19">
        <v>77</v>
      </c>
      <c r="F24" s="19">
        <v>45</v>
      </c>
      <c r="G24" s="22">
        <f t="shared" si="1"/>
        <v>0.58441558441558439</v>
      </c>
      <c r="H24" s="19">
        <v>19</v>
      </c>
      <c r="I24" s="19">
        <v>9</v>
      </c>
      <c r="J24" s="22">
        <f t="shared" si="2"/>
        <v>0.47368421052631576</v>
      </c>
      <c r="K24" s="19">
        <v>4</v>
      </c>
      <c r="L24" s="19">
        <v>2</v>
      </c>
      <c r="M24" s="22">
        <f t="shared" si="12"/>
        <v>0.5</v>
      </c>
      <c r="N24" s="19">
        <v>7</v>
      </c>
      <c r="O24" s="19">
        <v>3</v>
      </c>
      <c r="P24" s="22">
        <f>O24/N24</f>
        <v>0.42857142857142855</v>
      </c>
      <c r="Q24" s="30">
        <v>59</v>
      </c>
      <c r="R24" s="29">
        <f t="shared" si="3"/>
        <v>0.55140186915887845</v>
      </c>
      <c r="S24" s="30">
        <v>40</v>
      </c>
      <c r="T24" s="29">
        <f t="shared" si="4"/>
        <v>0.67796610169491522</v>
      </c>
      <c r="U24" s="37">
        <v>35</v>
      </c>
      <c r="V24" s="35">
        <f t="shared" si="5"/>
        <v>0.32710280373831774</v>
      </c>
      <c r="W24" s="23">
        <v>19</v>
      </c>
      <c r="X24" s="36">
        <f t="shared" si="6"/>
        <v>0.54285714285714282</v>
      </c>
      <c r="Y24" s="44">
        <v>13</v>
      </c>
      <c r="Z24" s="45">
        <f t="shared" si="7"/>
        <v>0.12149532710280374</v>
      </c>
      <c r="AA24" s="44">
        <v>0</v>
      </c>
      <c r="AB24" s="46">
        <f t="shared" si="11"/>
        <v>0</v>
      </c>
      <c r="AD24" s="42"/>
      <c r="AE24" s="43"/>
      <c r="AF24" s="43"/>
    </row>
    <row r="25" spans="1:32" x14ac:dyDescent="0.25">
      <c r="A25" s="39">
        <v>2016</v>
      </c>
      <c r="B25" s="33">
        <f t="shared" si="8"/>
        <v>109</v>
      </c>
      <c r="C25" s="38">
        <f t="shared" si="9"/>
        <v>53</v>
      </c>
      <c r="D25" s="22">
        <f t="shared" si="0"/>
        <v>0.48623853211009177</v>
      </c>
      <c r="E25" s="19">
        <v>81</v>
      </c>
      <c r="F25" s="19">
        <v>42</v>
      </c>
      <c r="G25" s="22">
        <f t="shared" si="1"/>
        <v>0.51851851851851849</v>
      </c>
      <c r="H25" s="19">
        <v>23</v>
      </c>
      <c r="I25" s="19">
        <v>9</v>
      </c>
      <c r="J25" s="22">
        <f t="shared" si="2"/>
        <v>0.39130434782608697</v>
      </c>
      <c r="K25" s="19">
        <v>5</v>
      </c>
      <c r="L25" s="19">
        <v>2</v>
      </c>
      <c r="M25" s="22">
        <f t="shared" si="12"/>
        <v>0.4</v>
      </c>
      <c r="N25" s="19">
        <v>0</v>
      </c>
      <c r="O25" s="19">
        <v>0</v>
      </c>
      <c r="P25" s="22">
        <v>0</v>
      </c>
      <c r="Q25" s="30">
        <v>53</v>
      </c>
      <c r="R25" s="29">
        <f t="shared" si="3"/>
        <v>0.48623853211009177</v>
      </c>
      <c r="S25" s="30">
        <v>29</v>
      </c>
      <c r="T25" s="29">
        <f t="shared" si="4"/>
        <v>0.54716981132075471</v>
      </c>
      <c r="U25" s="37">
        <v>41</v>
      </c>
      <c r="V25" s="35">
        <f t="shared" si="5"/>
        <v>0.37614678899082571</v>
      </c>
      <c r="W25" s="23">
        <v>24</v>
      </c>
      <c r="X25" s="36">
        <f t="shared" si="6"/>
        <v>0.58536585365853655</v>
      </c>
      <c r="Y25" s="44">
        <v>15</v>
      </c>
      <c r="Z25" s="45">
        <f t="shared" si="7"/>
        <v>0.13761467889908258</v>
      </c>
      <c r="AA25" s="44">
        <v>0</v>
      </c>
      <c r="AB25" s="46">
        <f>A31</f>
        <v>0</v>
      </c>
      <c r="AC25" s="31"/>
      <c r="AD25" s="42"/>
      <c r="AE25" s="43"/>
      <c r="AF25" s="43"/>
    </row>
    <row r="26" spans="1:32" x14ac:dyDescent="0.25">
      <c r="A26" s="39">
        <v>2018</v>
      </c>
      <c r="B26" s="33">
        <f t="shared" si="8"/>
        <v>136</v>
      </c>
      <c r="C26" s="38">
        <f t="shared" si="9"/>
        <v>67</v>
      </c>
      <c r="D26" s="22">
        <f t="shared" si="0"/>
        <v>0.49264705882352944</v>
      </c>
      <c r="E26" s="19">
        <v>96</v>
      </c>
      <c r="F26" s="19">
        <v>52</v>
      </c>
      <c r="G26" s="22">
        <f t="shared" si="1"/>
        <v>0.54166666666666663</v>
      </c>
      <c r="H26" s="19">
        <v>28</v>
      </c>
      <c r="I26" s="19">
        <v>11</v>
      </c>
      <c r="J26" s="22">
        <f t="shared" si="2"/>
        <v>0.39285714285714285</v>
      </c>
      <c r="K26" s="19">
        <v>4</v>
      </c>
      <c r="L26" s="19">
        <v>2</v>
      </c>
      <c r="M26" s="22">
        <f t="shared" si="12"/>
        <v>0.5</v>
      </c>
      <c r="N26" s="19">
        <v>8</v>
      </c>
      <c r="O26" s="19">
        <v>2</v>
      </c>
      <c r="P26" s="22">
        <f>O26/N26</f>
        <v>0.25</v>
      </c>
      <c r="Q26" s="30">
        <v>75</v>
      </c>
      <c r="R26" s="29">
        <f t="shared" si="3"/>
        <v>0.55147058823529416</v>
      </c>
      <c r="S26" s="30">
        <v>43</v>
      </c>
      <c r="T26" s="29">
        <f t="shared" si="4"/>
        <v>0.57333333333333336</v>
      </c>
      <c r="U26" s="37">
        <v>48</v>
      </c>
      <c r="V26" s="35">
        <f t="shared" si="5"/>
        <v>0.35294117647058826</v>
      </c>
      <c r="W26" s="23">
        <v>24</v>
      </c>
      <c r="X26" s="36">
        <f t="shared" si="6"/>
        <v>0.5</v>
      </c>
      <c r="Y26" s="44">
        <v>13</v>
      </c>
      <c r="Z26" s="45">
        <f t="shared" si="7"/>
        <v>9.5588235294117641E-2</v>
      </c>
      <c r="AA26" s="44">
        <v>0</v>
      </c>
      <c r="AB26" s="46">
        <f t="shared" si="11"/>
        <v>0</v>
      </c>
      <c r="AC26" s="31"/>
      <c r="AD26" s="42"/>
      <c r="AE26" s="43"/>
      <c r="AF26" s="43"/>
    </row>
    <row r="27" spans="1:32" x14ac:dyDescent="0.25">
      <c r="C27" s="9" t="s">
        <v>5</v>
      </c>
      <c r="AD27" s="41"/>
    </row>
    <row r="28" spans="1:32" x14ac:dyDescent="0.25">
      <c r="Q28" s="5" t="s">
        <v>5</v>
      </c>
      <c r="R28" s="4"/>
    </row>
    <row r="29" spans="1:32" x14ac:dyDescent="0.25">
      <c r="E29" s="31" t="s">
        <v>5</v>
      </c>
      <c r="Q29" s="2"/>
      <c r="R29" s="4"/>
    </row>
    <row r="31" spans="1:32" ht="132.75" customHeight="1" x14ac:dyDescent="0.25">
      <c r="Q31" s="5" t="s">
        <v>5</v>
      </c>
      <c r="T31" s="21"/>
      <c r="U31" s="21"/>
      <c r="V31" s="7"/>
      <c r="W31" s="7"/>
      <c r="X31" s="7"/>
      <c r="Y31" s="7"/>
      <c r="Z31" s="7"/>
      <c r="AA31" s="7"/>
      <c r="AB31" s="7"/>
    </row>
    <row r="32" spans="1:32" x14ac:dyDescent="0.25">
      <c r="V32" s="20"/>
      <c r="Y32" s="20"/>
    </row>
    <row r="33" spans="22:28" x14ac:dyDescent="0.25">
      <c r="V33" s="20"/>
      <c r="Y33" s="20"/>
    </row>
    <row r="34" spans="22:28" x14ac:dyDescent="0.25">
      <c r="V34" s="20"/>
      <c r="Y34" s="20"/>
    </row>
    <row r="35" spans="22:28" x14ac:dyDescent="0.25">
      <c r="V35" s="20"/>
      <c r="Y35" s="20"/>
    </row>
    <row r="36" spans="22:28" x14ac:dyDescent="0.25">
      <c r="V36" s="20"/>
      <c r="Y36" s="20"/>
    </row>
    <row r="37" spans="22:28" x14ac:dyDescent="0.25">
      <c r="V37" s="20"/>
      <c r="Y37" s="20"/>
    </row>
    <row r="38" spans="22:28" x14ac:dyDescent="0.25">
      <c r="V38" s="20"/>
      <c r="Y38" s="20"/>
    </row>
    <row r="39" spans="22:28" x14ac:dyDescent="0.25">
      <c r="V39" s="20"/>
      <c r="Y39" s="20"/>
    </row>
    <row r="40" spans="22:28" x14ac:dyDescent="0.25">
      <c r="V40" s="20"/>
      <c r="Y40" s="20"/>
    </row>
    <row r="41" spans="22:28" x14ac:dyDescent="0.25">
      <c r="Z41" s="20"/>
      <c r="AA41" s="20"/>
      <c r="AB41" s="20"/>
    </row>
    <row r="49" spans="18:18" x14ac:dyDescent="0.25">
      <c r="R49" t="s">
        <v>19</v>
      </c>
    </row>
  </sheetData>
  <mergeCells count="10">
    <mergeCell ref="AA1:AB1"/>
    <mergeCell ref="Q1:R1"/>
    <mergeCell ref="U1:V1"/>
    <mergeCell ref="F1:G1"/>
    <mergeCell ref="I1:J1"/>
    <mergeCell ref="S1:T1"/>
    <mergeCell ref="W1:X1"/>
    <mergeCell ref="O1:P1"/>
    <mergeCell ref="L1:M1"/>
    <mergeCell ref="Y1:Z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6B62-5593-4400-A173-AE3ED2C12A3D}">
  <dimension ref="A1:D25"/>
  <sheetViews>
    <sheetView workbookViewId="0">
      <selection activeCell="K15" sqref="K15"/>
    </sheetView>
  </sheetViews>
  <sheetFormatPr defaultRowHeight="15" x14ac:dyDescent="0.25"/>
  <cols>
    <col min="1" max="1" width="9.140625" style="11"/>
    <col min="2" max="2" width="18.140625" style="11" customWidth="1"/>
    <col min="3" max="3" width="18.5703125" style="11" customWidth="1"/>
    <col min="4" max="4" width="16.42578125" style="11" customWidth="1"/>
    <col min="5" max="16384" width="9.140625" style="11"/>
  </cols>
  <sheetData>
    <row r="1" spans="1:4" s="68" customFormat="1" ht="90" x14ac:dyDescent="0.25">
      <c r="A1" s="65" t="s">
        <v>13</v>
      </c>
      <c r="B1" s="65" t="s">
        <v>14</v>
      </c>
      <c r="C1" s="65" t="s">
        <v>15</v>
      </c>
      <c r="D1" s="65" t="s">
        <v>66</v>
      </c>
    </row>
    <row r="2" spans="1:4" x14ac:dyDescent="0.25">
      <c r="A2" s="8">
        <v>1974</v>
      </c>
      <c r="B2" s="8">
        <v>386</v>
      </c>
      <c r="C2" s="8">
        <v>47</v>
      </c>
      <c r="D2" s="69">
        <f>C2+B2</f>
        <v>433</v>
      </c>
    </row>
    <row r="3" spans="1:4" x14ac:dyDescent="0.25">
      <c r="A3" s="8">
        <v>1976</v>
      </c>
      <c r="B3" s="8">
        <v>390</v>
      </c>
      <c r="C3" s="8">
        <v>32</v>
      </c>
      <c r="D3" s="69">
        <f t="shared" ref="D3:D25" si="0">C3+B3</f>
        <v>422</v>
      </c>
    </row>
    <row r="4" spans="1:4" x14ac:dyDescent="0.25">
      <c r="A4" s="8">
        <v>1978</v>
      </c>
      <c r="B4" s="8">
        <v>373</v>
      </c>
      <c r="C4" s="8">
        <v>26</v>
      </c>
      <c r="D4" s="69">
        <f t="shared" si="0"/>
        <v>399</v>
      </c>
    </row>
    <row r="5" spans="1:4" x14ac:dyDescent="0.25">
      <c r="A5" s="8">
        <v>1980</v>
      </c>
      <c r="B5" s="8">
        <v>366</v>
      </c>
      <c r="C5" s="8">
        <v>28</v>
      </c>
      <c r="D5" s="69">
        <f t="shared" si="0"/>
        <v>394</v>
      </c>
    </row>
    <row r="6" spans="1:4" x14ac:dyDescent="0.25">
      <c r="A6" s="8">
        <v>1982</v>
      </c>
      <c r="B6" s="8">
        <v>369</v>
      </c>
      <c r="C6" s="8">
        <v>44</v>
      </c>
      <c r="D6" s="69">
        <f t="shared" si="0"/>
        <v>413</v>
      </c>
    </row>
    <row r="7" spans="1:4" x14ac:dyDescent="0.25">
      <c r="A7" s="8">
        <v>1984</v>
      </c>
      <c r="B7" s="8">
        <v>364</v>
      </c>
      <c r="C7" s="8">
        <v>25</v>
      </c>
      <c r="D7" s="69">
        <f t="shared" si="0"/>
        <v>389</v>
      </c>
    </row>
    <row r="8" spans="1:4" x14ac:dyDescent="0.25">
      <c r="A8" s="8">
        <v>1986</v>
      </c>
      <c r="B8" s="8">
        <v>354</v>
      </c>
      <c r="C8" s="8">
        <v>34</v>
      </c>
      <c r="D8" s="69">
        <f t="shared" si="0"/>
        <v>388</v>
      </c>
    </row>
    <row r="9" spans="1:4" x14ac:dyDescent="0.25">
      <c r="A9" s="8">
        <v>1988</v>
      </c>
      <c r="B9" s="8">
        <v>379</v>
      </c>
      <c r="C9" s="8">
        <v>26</v>
      </c>
      <c r="D9" s="69">
        <f t="shared" si="0"/>
        <v>405</v>
      </c>
    </row>
    <row r="10" spans="1:4" x14ac:dyDescent="0.25">
      <c r="A10" s="8">
        <v>1990</v>
      </c>
      <c r="B10" s="8">
        <v>366</v>
      </c>
      <c r="C10" s="8">
        <v>30</v>
      </c>
      <c r="D10" s="69">
        <f t="shared" si="0"/>
        <v>396</v>
      </c>
    </row>
    <row r="11" spans="1:4" x14ac:dyDescent="0.25">
      <c r="A11" s="8">
        <v>1992</v>
      </c>
      <c r="B11" s="8">
        <v>422</v>
      </c>
      <c r="C11" s="8">
        <v>36</v>
      </c>
      <c r="D11" s="69">
        <f t="shared" si="0"/>
        <v>458</v>
      </c>
    </row>
    <row r="12" spans="1:4" x14ac:dyDescent="0.25">
      <c r="A12" s="8">
        <v>1994</v>
      </c>
      <c r="B12" s="8">
        <v>362</v>
      </c>
      <c r="C12" s="8">
        <v>42</v>
      </c>
      <c r="D12" s="69">
        <f t="shared" si="0"/>
        <v>404</v>
      </c>
    </row>
    <row r="13" spans="1:4" x14ac:dyDescent="0.25">
      <c r="A13" s="8">
        <v>1996</v>
      </c>
      <c r="B13" s="8">
        <v>354</v>
      </c>
      <c r="C13" s="8">
        <v>32</v>
      </c>
      <c r="D13" s="69">
        <f t="shared" si="0"/>
        <v>386</v>
      </c>
    </row>
    <row r="14" spans="1:4" x14ac:dyDescent="0.25">
      <c r="A14" s="8">
        <v>1998</v>
      </c>
      <c r="B14" s="8">
        <v>351</v>
      </c>
      <c r="C14" s="8">
        <v>49</v>
      </c>
      <c r="D14" s="69">
        <f t="shared" si="0"/>
        <v>400</v>
      </c>
    </row>
    <row r="15" spans="1:4" x14ac:dyDescent="0.25">
      <c r="A15" s="8">
        <v>2000</v>
      </c>
      <c r="B15" s="8">
        <v>347</v>
      </c>
      <c r="C15" s="8">
        <v>34</v>
      </c>
      <c r="D15" s="69">
        <f t="shared" si="0"/>
        <v>381</v>
      </c>
    </row>
    <row r="16" spans="1:4" x14ac:dyDescent="0.25">
      <c r="A16" s="8">
        <v>2002</v>
      </c>
      <c r="B16" s="8">
        <v>354</v>
      </c>
      <c r="C16" s="8">
        <v>29</v>
      </c>
      <c r="D16" s="69">
        <f t="shared" si="0"/>
        <v>383</v>
      </c>
    </row>
    <row r="17" spans="1:4" x14ac:dyDescent="0.25">
      <c r="A17" s="8">
        <v>2004</v>
      </c>
      <c r="B17" s="8">
        <v>383</v>
      </c>
      <c r="C17" s="8">
        <v>29</v>
      </c>
      <c r="D17" s="69">
        <f t="shared" si="0"/>
        <v>412</v>
      </c>
    </row>
    <row r="18" spans="1:4" x14ac:dyDescent="0.25">
      <c r="A18" s="8">
        <v>2006</v>
      </c>
      <c r="B18" s="8">
        <v>353</v>
      </c>
      <c r="C18" s="8">
        <v>25</v>
      </c>
      <c r="D18" s="69">
        <f t="shared" si="0"/>
        <v>378</v>
      </c>
    </row>
    <row r="19" spans="1:4" x14ac:dyDescent="0.25">
      <c r="A19" s="8">
        <v>2008</v>
      </c>
      <c r="B19" s="8">
        <v>329</v>
      </c>
      <c r="C19" s="8">
        <v>28</v>
      </c>
      <c r="D19" s="69">
        <f t="shared" si="0"/>
        <v>357</v>
      </c>
    </row>
    <row r="20" spans="1:4" x14ac:dyDescent="0.25">
      <c r="A20" s="8">
        <v>2010</v>
      </c>
      <c r="B20" s="8">
        <v>390</v>
      </c>
      <c r="C20" s="8">
        <v>41</v>
      </c>
      <c r="D20" s="69">
        <f t="shared" si="0"/>
        <v>431</v>
      </c>
    </row>
    <row r="21" spans="1:4" x14ac:dyDescent="0.25">
      <c r="A21" s="8">
        <v>2012</v>
      </c>
      <c r="B21" s="8">
        <v>370</v>
      </c>
      <c r="C21" s="8">
        <v>25</v>
      </c>
      <c r="D21" s="69">
        <f t="shared" si="0"/>
        <v>395</v>
      </c>
    </row>
    <row r="22" spans="1:4" x14ac:dyDescent="0.25">
      <c r="A22" s="8"/>
      <c r="B22" s="8"/>
      <c r="C22" s="8"/>
      <c r="D22" s="69">
        <f t="shared" si="0"/>
        <v>0</v>
      </c>
    </row>
    <row r="23" spans="1:4" x14ac:dyDescent="0.25">
      <c r="A23" s="8">
        <v>2014</v>
      </c>
      <c r="B23" s="8">
        <v>385</v>
      </c>
      <c r="C23" s="8">
        <v>32</v>
      </c>
      <c r="D23" s="69">
        <f t="shared" si="0"/>
        <v>417</v>
      </c>
    </row>
    <row r="24" spans="1:4" x14ac:dyDescent="0.25">
      <c r="A24" s="8">
        <v>2016</v>
      </c>
      <c r="B24" s="8">
        <v>357</v>
      </c>
      <c r="C24" s="8">
        <v>25</v>
      </c>
      <c r="D24" s="69">
        <f t="shared" si="0"/>
        <v>382</v>
      </c>
    </row>
    <row r="25" spans="1:4" x14ac:dyDescent="0.25">
      <c r="A25" s="8">
        <v>2018</v>
      </c>
      <c r="B25" s="8">
        <v>360</v>
      </c>
      <c r="C25" s="8">
        <v>32</v>
      </c>
      <c r="D25" s="69">
        <f t="shared" si="0"/>
        <v>392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88BF-8466-444A-A028-174DE9332296}">
  <sheetPr>
    <pageSetUpPr fitToPage="1"/>
  </sheetPr>
  <dimension ref="A1:J11"/>
  <sheetViews>
    <sheetView workbookViewId="0">
      <selection activeCell="G8" sqref="G8"/>
    </sheetView>
  </sheetViews>
  <sheetFormatPr defaultRowHeight="15" x14ac:dyDescent="0.25"/>
  <cols>
    <col min="1" max="1" width="21.140625" style="11" customWidth="1"/>
    <col min="2" max="2" width="16" style="11" customWidth="1"/>
    <col min="3" max="3" width="11.85546875" style="11" customWidth="1"/>
    <col min="4" max="4" width="12.140625" style="11" customWidth="1"/>
    <col min="5" max="5" width="13.28515625" style="11" customWidth="1"/>
    <col min="6" max="6" width="14.7109375" style="11" customWidth="1"/>
    <col min="7" max="7" width="15" style="11" customWidth="1"/>
    <col min="8" max="8" width="12.28515625" style="11" customWidth="1"/>
    <col min="9" max="9" width="12.5703125" style="11" customWidth="1"/>
    <col min="10" max="16384" width="9.140625" style="11"/>
  </cols>
  <sheetData>
    <row r="1" spans="1:10" ht="135" x14ac:dyDescent="0.25">
      <c r="A1" s="56" t="s">
        <v>46</v>
      </c>
      <c r="B1" s="57" t="s">
        <v>20</v>
      </c>
      <c r="C1" s="57" t="s">
        <v>44</v>
      </c>
      <c r="D1" s="57" t="s">
        <v>45</v>
      </c>
      <c r="E1" s="57" t="s">
        <v>21</v>
      </c>
      <c r="F1" s="57" t="s">
        <v>22</v>
      </c>
      <c r="G1" s="57" t="s">
        <v>23</v>
      </c>
      <c r="H1" s="57" t="s">
        <v>54</v>
      </c>
      <c r="I1" s="57" t="s">
        <v>55</v>
      </c>
      <c r="J1" s="57" t="s">
        <v>56</v>
      </c>
    </row>
    <row r="2" spans="1:10" x14ac:dyDescent="0.25">
      <c r="A2" s="12" t="s">
        <v>47</v>
      </c>
      <c r="B2" s="59">
        <v>8</v>
      </c>
      <c r="C2" s="59">
        <v>2</v>
      </c>
      <c r="D2" s="60">
        <f>C2/B2</f>
        <v>0.25</v>
      </c>
      <c r="E2" s="59">
        <v>23</v>
      </c>
      <c r="F2" s="59">
        <v>2</v>
      </c>
      <c r="G2" s="60">
        <f>F2/E2</f>
        <v>8.6956521739130432E-2</v>
      </c>
      <c r="H2" s="59">
        <v>1</v>
      </c>
      <c r="I2" s="59">
        <v>1</v>
      </c>
      <c r="J2" s="59"/>
    </row>
    <row r="3" spans="1:10" x14ac:dyDescent="0.25">
      <c r="A3" s="12" t="s">
        <v>48</v>
      </c>
      <c r="B3" s="59">
        <v>10</v>
      </c>
      <c r="C3" s="59">
        <v>4</v>
      </c>
      <c r="D3" s="60">
        <f t="shared" ref="D3:D10" si="0">C3/B3</f>
        <v>0.4</v>
      </c>
      <c r="E3" s="59">
        <v>32</v>
      </c>
      <c r="F3" s="59">
        <v>4</v>
      </c>
      <c r="G3" s="60">
        <f t="shared" ref="G3:G10" si="1">F3/E3</f>
        <v>0.125</v>
      </c>
      <c r="H3" s="59">
        <v>1</v>
      </c>
      <c r="I3" s="59">
        <v>2</v>
      </c>
      <c r="J3" s="59">
        <v>1</v>
      </c>
    </row>
    <row r="4" spans="1:10" x14ac:dyDescent="0.25">
      <c r="A4" s="12" t="s">
        <v>49</v>
      </c>
      <c r="B4" s="59">
        <v>9</v>
      </c>
      <c r="C4" s="59">
        <v>7</v>
      </c>
      <c r="D4" s="60">
        <f t="shared" si="0"/>
        <v>0.77777777777777779</v>
      </c>
      <c r="E4" s="59">
        <v>24</v>
      </c>
      <c r="F4" s="59">
        <v>15</v>
      </c>
      <c r="G4" s="60">
        <f t="shared" si="1"/>
        <v>0.625</v>
      </c>
      <c r="H4" s="59">
        <v>6</v>
      </c>
      <c r="I4" s="59">
        <v>9</v>
      </c>
      <c r="J4" s="59"/>
    </row>
    <row r="5" spans="1:10" x14ac:dyDescent="0.25">
      <c r="A5" s="12" t="s">
        <v>50</v>
      </c>
      <c r="B5" s="59">
        <v>9</v>
      </c>
      <c r="C5" s="59">
        <v>2</v>
      </c>
      <c r="D5" s="60">
        <f t="shared" si="0"/>
        <v>0.22222222222222221</v>
      </c>
      <c r="E5" s="59">
        <v>29</v>
      </c>
      <c r="F5" s="59">
        <v>2</v>
      </c>
      <c r="G5" s="60">
        <f t="shared" si="1"/>
        <v>6.8965517241379309E-2</v>
      </c>
      <c r="H5" s="59"/>
      <c r="I5" s="59">
        <v>2</v>
      </c>
      <c r="J5" s="59"/>
    </row>
    <row r="6" spans="1:10" x14ac:dyDescent="0.25">
      <c r="A6" s="12" t="s">
        <v>51</v>
      </c>
      <c r="B6" s="59">
        <v>5</v>
      </c>
      <c r="C6" s="59">
        <v>1</v>
      </c>
      <c r="D6" s="60">
        <f t="shared" si="0"/>
        <v>0.2</v>
      </c>
      <c r="E6" s="59">
        <v>14</v>
      </c>
      <c r="F6" s="59">
        <v>1</v>
      </c>
      <c r="G6" s="60">
        <f t="shared" si="1"/>
        <v>7.1428571428571425E-2</v>
      </c>
      <c r="H6" s="59"/>
      <c r="I6" s="59">
        <v>1</v>
      </c>
      <c r="J6" s="59"/>
    </row>
    <row r="7" spans="1:10" x14ac:dyDescent="0.25">
      <c r="A7" s="12" t="s">
        <v>52</v>
      </c>
      <c r="B7" s="59">
        <v>6</v>
      </c>
      <c r="C7" s="59">
        <v>1</v>
      </c>
      <c r="D7" s="60">
        <f t="shared" si="0"/>
        <v>0.16666666666666666</v>
      </c>
      <c r="E7" s="59">
        <v>20</v>
      </c>
      <c r="F7" s="59">
        <v>1</v>
      </c>
      <c r="G7" s="60">
        <f t="shared" si="1"/>
        <v>0.05</v>
      </c>
      <c r="H7" s="59"/>
      <c r="I7" s="59">
        <v>1</v>
      </c>
      <c r="J7" s="59"/>
    </row>
    <row r="8" spans="1:10" x14ac:dyDescent="0.25">
      <c r="A8" s="12" t="s">
        <v>53</v>
      </c>
      <c r="B8" s="59">
        <v>6</v>
      </c>
      <c r="C8" s="59">
        <v>0</v>
      </c>
      <c r="D8" s="60">
        <f t="shared" si="0"/>
        <v>0</v>
      </c>
      <c r="E8" s="59">
        <v>19</v>
      </c>
      <c r="F8" s="59">
        <v>0</v>
      </c>
      <c r="G8" s="60">
        <f t="shared" si="1"/>
        <v>0</v>
      </c>
      <c r="H8" s="59">
        <v>0</v>
      </c>
      <c r="I8" s="59">
        <v>0</v>
      </c>
      <c r="J8" s="59"/>
    </row>
    <row r="9" spans="1:10" x14ac:dyDescent="0.25">
      <c r="A9" s="12" t="s">
        <v>4</v>
      </c>
      <c r="B9" s="59">
        <v>28</v>
      </c>
      <c r="C9" s="59">
        <v>6</v>
      </c>
      <c r="D9" s="60">
        <f t="shared" si="0"/>
        <v>0.21428571428571427</v>
      </c>
      <c r="E9" s="59">
        <v>84</v>
      </c>
      <c r="F9" s="59">
        <v>8</v>
      </c>
      <c r="G9" s="60">
        <f t="shared" si="1"/>
        <v>9.5238095238095233E-2</v>
      </c>
      <c r="H9" s="59">
        <v>2</v>
      </c>
      <c r="I9" s="59">
        <v>6</v>
      </c>
      <c r="J9" s="59"/>
    </row>
    <row r="10" spans="1:10" x14ac:dyDescent="0.25">
      <c r="A10" s="12" t="s">
        <v>24</v>
      </c>
      <c r="B10" s="59">
        <f>SUM(B2:B9)</f>
        <v>81</v>
      </c>
      <c r="C10" s="59">
        <f>SUM(C2:C9)</f>
        <v>23</v>
      </c>
      <c r="D10" s="60">
        <f t="shared" si="0"/>
        <v>0.2839506172839506</v>
      </c>
      <c r="E10" s="59">
        <f>SUM(E2:E9)</f>
        <v>245</v>
      </c>
      <c r="F10" s="59">
        <f>SUM(F2:F9)</f>
        <v>33</v>
      </c>
      <c r="G10" s="60">
        <f t="shared" si="1"/>
        <v>0.13469387755102041</v>
      </c>
      <c r="H10" s="59">
        <f>SUM(H2:H9)</f>
        <v>10</v>
      </c>
      <c r="I10" s="59">
        <f>SUM(I2:I9)</f>
        <v>22</v>
      </c>
      <c r="J10" s="59"/>
    </row>
    <row r="11" spans="1:10" x14ac:dyDescent="0.25">
      <c r="H11" s="58"/>
      <c r="I11" s="58"/>
      <c r="J11" s="58"/>
    </row>
  </sheetData>
  <pageMargins left="0.25" right="0.25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F215-96FB-4F3E-B66F-92C9E46FC3CA}">
  <dimension ref="A1:J27"/>
  <sheetViews>
    <sheetView workbookViewId="0">
      <selection activeCell="P28" sqref="P28"/>
    </sheetView>
  </sheetViews>
  <sheetFormatPr defaultRowHeight="15" x14ac:dyDescent="0.25"/>
  <cols>
    <col min="1" max="1" width="9.140625" style="11"/>
    <col min="2" max="2" width="13.42578125" style="11" customWidth="1"/>
    <col min="3" max="3" width="13.28515625" style="11" customWidth="1"/>
    <col min="4" max="4" width="13.7109375" style="11" customWidth="1"/>
    <col min="5" max="5" width="12.5703125" style="11" customWidth="1"/>
    <col min="6" max="6" width="13.7109375" style="11" customWidth="1"/>
    <col min="7" max="7" width="14.28515625" style="11" customWidth="1"/>
    <col min="8" max="8" width="16.5703125" style="11" customWidth="1"/>
    <col min="9" max="9" width="12.140625" style="11" customWidth="1"/>
    <col min="10" max="10" width="10.85546875" style="11" customWidth="1"/>
    <col min="11" max="16384" width="9.140625" style="11"/>
  </cols>
  <sheetData>
    <row r="1" spans="1:10" s="68" customFormat="1" ht="120" x14ac:dyDescent="0.25">
      <c r="A1" s="64" t="s">
        <v>13</v>
      </c>
      <c r="B1" s="65" t="s">
        <v>64</v>
      </c>
      <c r="C1" s="65" t="s">
        <v>65</v>
      </c>
      <c r="D1" s="65" t="s">
        <v>17</v>
      </c>
      <c r="E1" s="66" t="s">
        <v>18</v>
      </c>
      <c r="F1" s="65" t="s">
        <v>16</v>
      </c>
      <c r="G1" s="65" t="s">
        <v>62</v>
      </c>
      <c r="H1" s="65" t="s">
        <v>63</v>
      </c>
      <c r="I1" s="67" t="s">
        <v>43</v>
      </c>
      <c r="J1" s="65" t="s">
        <v>57</v>
      </c>
    </row>
    <row r="2" spans="1:10" x14ac:dyDescent="0.25">
      <c r="A2" s="39">
        <v>1970</v>
      </c>
      <c r="B2" s="39"/>
      <c r="C2" s="39"/>
      <c r="D2" s="19">
        <v>7</v>
      </c>
      <c r="E2" s="40">
        <v>15</v>
      </c>
      <c r="F2" s="19">
        <v>0</v>
      </c>
      <c r="G2" s="19">
        <v>0</v>
      </c>
      <c r="H2" s="22">
        <v>0</v>
      </c>
      <c r="I2" s="22" t="s">
        <v>60</v>
      </c>
      <c r="J2" s="19" t="s">
        <v>58</v>
      </c>
    </row>
    <row r="3" spans="1:10" s="15" customFormat="1" x14ac:dyDescent="0.25">
      <c r="A3" s="14">
        <v>1972</v>
      </c>
      <c r="B3" s="62">
        <v>6</v>
      </c>
      <c r="C3" s="62">
        <v>0</v>
      </c>
      <c r="E3" s="61"/>
      <c r="F3" s="15">
        <v>0</v>
      </c>
      <c r="G3" s="15">
        <v>0</v>
      </c>
      <c r="H3" s="16">
        <v>0</v>
      </c>
      <c r="I3" s="16" t="s">
        <v>61</v>
      </c>
      <c r="J3" s="15" t="s">
        <v>59</v>
      </c>
    </row>
    <row r="4" spans="1:10" x14ac:dyDescent="0.25">
      <c r="A4" s="39">
        <v>1974</v>
      </c>
      <c r="B4" s="63"/>
      <c r="C4" s="63"/>
      <c r="D4" s="19">
        <v>7</v>
      </c>
      <c r="E4" s="40">
        <v>24</v>
      </c>
      <c r="F4" s="19">
        <v>2</v>
      </c>
      <c r="G4" s="19">
        <v>1</v>
      </c>
      <c r="H4" s="22">
        <f>G4/F4</f>
        <v>0.5</v>
      </c>
      <c r="I4" s="22" t="s">
        <v>60</v>
      </c>
      <c r="J4" s="19" t="s">
        <v>58</v>
      </c>
    </row>
    <row r="5" spans="1:10" s="15" customFormat="1" x14ac:dyDescent="0.25">
      <c r="A5" s="14">
        <v>1976</v>
      </c>
      <c r="B5" s="62">
        <v>8</v>
      </c>
      <c r="C5" s="62">
        <v>0</v>
      </c>
      <c r="D5" s="15">
        <v>1</v>
      </c>
      <c r="E5" s="61">
        <v>3</v>
      </c>
      <c r="F5" s="15">
        <v>1</v>
      </c>
      <c r="G5" s="15">
        <v>0</v>
      </c>
      <c r="H5" s="16">
        <v>0</v>
      </c>
      <c r="I5" s="16" t="s">
        <v>61</v>
      </c>
      <c r="J5" s="15" t="s">
        <v>58</v>
      </c>
    </row>
    <row r="6" spans="1:10" x14ac:dyDescent="0.25">
      <c r="A6" s="39">
        <v>1978</v>
      </c>
      <c r="B6" s="63"/>
      <c r="C6" s="63"/>
      <c r="D6" s="19">
        <v>6</v>
      </c>
      <c r="E6" s="40"/>
      <c r="F6" s="19">
        <v>4</v>
      </c>
      <c r="G6" s="19">
        <v>2</v>
      </c>
      <c r="H6" s="22">
        <f>G6/F6</f>
        <v>0.5</v>
      </c>
      <c r="I6" s="22" t="s">
        <v>60</v>
      </c>
      <c r="J6" s="19" t="s">
        <v>59</v>
      </c>
    </row>
    <row r="7" spans="1:10" s="15" customFormat="1" x14ac:dyDescent="0.25">
      <c r="A7" s="14">
        <v>1980</v>
      </c>
      <c r="B7" s="62">
        <v>10</v>
      </c>
      <c r="C7" s="62">
        <v>1</v>
      </c>
      <c r="D7" s="15">
        <v>1</v>
      </c>
      <c r="E7" s="61"/>
      <c r="F7" s="15">
        <v>0</v>
      </c>
      <c r="G7" s="15">
        <v>0</v>
      </c>
      <c r="H7" s="16">
        <v>0</v>
      </c>
      <c r="I7" s="16" t="s">
        <v>61</v>
      </c>
      <c r="J7" s="15" t="s">
        <v>58</v>
      </c>
    </row>
    <row r="8" spans="1:10" x14ac:dyDescent="0.25">
      <c r="A8" s="39">
        <v>1982</v>
      </c>
      <c r="B8" s="63"/>
      <c r="C8" s="63"/>
      <c r="D8" s="19">
        <v>7</v>
      </c>
      <c r="E8" s="40"/>
      <c r="F8" s="19">
        <v>0</v>
      </c>
      <c r="G8" s="19">
        <v>0</v>
      </c>
      <c r="H8" s="22">
        <v>0</v>
      </c>
      <c r="I8" s="22" t="s">
        <v>60</v>
      </c>
      <c r="J8" s="19" t="s">
        <v>58</v>
      </c>
    </row>
    <row r="9" spans="1:10" s="15" customFormat="1" x14ac:dyDescent="0.25">
      <c r="A9" s="14">
        <v>1984</v>
      </c>
      <c r="B9" s="62">
        <v>8</v>
      </c>
      <c r="C9" s="62">
        <v>3</v>
      </c>
      <c r="D9" s="15" t="s">
        <v>5</v>
      </c>
      <c r="E9" s="61"/>
      <c r="F9" s="15">
        <v>0</v>
      </c>
      <c r="G9" s="15">
        <v>0</v>
      </c>
      <c r="H9" s="16">
        <v>0</v>
      </c>
      <c r="I9" s="16" t="s">
        <v>61</v>
      </c>
      <c r="J9" s="15" t="s">
        <v>59</v>
      </c>
    </row>
    <row r="10" spans="1:10" x14ac:dyDescent="0.25">
      <c r="A10" s="39">
        <v>1986</v>
      </c>
      <c r="B10" s="63"/>
      <c r="C10" s="63"/>
      <c r="D10" s="19">
        <v>7</v>
      </c>
      <c r="E10" s="40"/>
      <c r="F10" s="19">
        <v>4</v>
      </c>
      <c r="G10" s="19">
        <v>1</v>
      </c>
      <c r="H10" s="22">
        <f>G10/F10</f>
        <v>0.25</v>
      </c>
      <c r="I10" s="22" t="s">
        <v>60</v>
      </c>
      <c r="J10" s="19" t="s">
        <v>58</v>
      </c>
    </row>
    <row r="11" spans="1:10" s="15" customFormat="1" x14ac:dyDescent="0.25">
      <c r="A11" s="14">
        <v>1988</v>
      </c>
      <c r="B11" s="62">
        <v>8</v>
      </c>
      <c r="C11" s="62">
        <v>2</v>
      </c>
      <c r="D11" s="15">
        <v>1</v>
      </c>
      <c r="E11" s="61"/>
      <c r="F11" s="15">
        <v>1</v>
      </c>
      <c r="G11" s="15">
        <v>0</v>
      </c>
      <c r="H11" s="16">
        <v>0</v>
      </c>
      <c r="I11" s="16" t="s">
        <v>61</v>
      </c>
      <c r="J11" s="15" t="s">
        <v>58</v>
      </c>
    </row>
    <row r="12" spans="1:10" x14ac:dyDescent="0.25">
      <c r="A12" s="39">
        <v>1990</v>
      </c>
      <c r="B12" s="63"/>
      <c r="C12" s="63"/>
      <c r="D12" s="19">
        <v>6</v>
      </c>
      <c r="E12" s="40"/>
      <c r="F12" s="19">
        <v>5</v>
      </c>
      <c r="G12" s="19">
        <v>2</v>
      </c>
      <c r="H12" s="22">
        <f>G12/F12</f>
        <v>0.4</v>
      </c>
      <c r="I12" s="22" t="s">
        <v>60</v>
      </c>
      <c r="J12" s="19" t="s">
        <v>59</v>
      </c>
    </row>
    <row r="13" spans="1:10" s="15" customFormat="1" x14ac:dyDescent="0.25">
      <c r="A13" s="14">
        <v>1992</v>
      </c>
      <c r="B13" s="62">
        <v>10</v>
      </c>
      <c r="C13" s="62">
        <v>3</v>
      </c>
      <c r="D13" s="15">
        <v>1</v>
      </c>
      <c r="E13" s="61"/>
      <c r="F13" s="15">
        <v>0</v>
      </c>
      <c r="G13" s="15">
        <v>0</v>
      </c>
      <c r="H13" s="16">
        <v>0</v>
      </c>
      <c r="I13" s="16" t="s">
        <v>61</v>
      </c>
      <c r="J13" s="15" t="s">
        <v>58</v>
      </c>
    </row>
    <row r="14" spans="1:10" x14ac:dyDescent="0.25">
      <c r="A14" s="39">
        <v>1994</v>
      </c>
      <c r="B14" s="63"/>
      <c r="C14" s="63"/>
      <c r="D14" s="19">
        <v>7</v>
      </c>
      <c r="E14" s="40"/>
      <c r="F14" s="19">
        <v>5</v>
      </c>
      <c r="G14" s="19">
        <v>2</v>
      </c>
      <c r="H14" s="22">
        <f>G14/F14</f>
        <v>0.4</v>
      </c>
      <c r="I14" s="22" t="s">
        <v>60</v>
      </c>
      <c r="J14" s="19" t="s">
        <v>58</v>
      </c>
    </row>
    <row r="15" spans="1:10" s="15" customFormat="1" x14ac:dyDescent="0.25">
      <c r="A15" s="14">
        <v>1996</v>
      </c>
      <c r="B15" s="62">
        <v>14</v>
      </c>
      <c r="C15" s="62">
        <v>2</v>
      </c>
      <c r="E15" s="61"/>
      <c r="F15" s="15">
        <v>0</v>
      </c>
      <c r="G15" s="15">
        <v>0</v>
      </c>
      <c r="H15" s="16">
        <v>0</v>
      </c>
      <c r="I15" s="16" t="s">
        <v>61</v>
      </c>
      <c r="J15" s="15" t="s">
        <v>59</v>
      </c>
    </row>
    <row r="16" spans="1:10" x14ac:dyDescent="0.25">
      <c r="A16" s="39">
        <v>1998</v>
      </c>
      <c r="B16" s="63"/>
      <c r="C16" s="63"/>
      <c r="D16" s="19">
        <v>7</v>
      </c>
      <c r="E16" s="40"/>
      <c r="F16" s="19">
        <v>5</v>
      </c>
      <c r="G16" s="19">
        <v>2</v>
      </c>
      <c r="H16" s="22">
        <f>G16/F16</f>
        <v>0.4</v>
      </c>
      <c r="I16" s="22" t="s">
        <v>60</v>
      </c>
      <c r="J16" s="19" t="s">
        <v>58</v>
      </c>
    </row>
    <row r="17" spans="1:10" s="15" customFormat="1" x14ac:dyDescent="0.25">
      <c r="A17" s="14">
        <v>2000</v>
      </c>
      <c r="B17" s="62">
        <v>12</v>
      </c>
      <c r="C17" s="62">
        <v>2</v>
      </c>
      <c r="D17" s="15">
        <v>1</v>
      </c>
      <c r="E17" s="61"/>
      <c r="F17" s="15">
        <v>0</v>
      </c>
      <c r="G17" s="15">
        <v>0</v>
      </c>
      <c r="H17" s="16">
        <v>0</v>
      </c>
      <c r="I17" s="16" t="s">
        <v>61</v>
      </c>
      <c r="J17" s="15" t="s">
        <v>58</v>
      </c>
    </row>
    <row r="18" spans="1:10" x14ac:dyDescent="0.25">
      <c r="A18" s="39">
        <v>2002</v>
      </c>
      <c r="B18" s="63"/>
      <c r="C18" s="63"/>
      <c r="D18" s="19">
        <v>6</v>
      </c>
      <c r="E18" s="40"/>
      <c r="F18" s="19">
        <v>6</v>
      </c>
      <c r="G18" s="19">
        <v>4</v>
      </c>
      <c r="H18" s="22">
        <f>G18/F18</f>
        <v>0.66666666666666663</v>
      </c>
      <c r="I18" s="22" t="s">
        <v>60</v>
      </c>
      <c r="J18" s="19" t="s">
        <v>59</v>
      </c>
    </row>
    <row r="19" spans="1:10" s="15" customFormat="1" x14ac:dyDescent="0.25">
      <c r="A19" s="14">
        <v>2004</v>
      </c>
      <c r="B19" s="62">
        <v>6</v>
      </c>
      <c r="C19" s="62">
        <v>1</v>
      </c>
      <c r="D19" s="15">
        <v>1</v>
      </c>
      <c r="E19" s="61"/>
      <c r="F19" s="15">
        <v>0</v>
      </c>
      <c r="G19" s="15">
        <v>0</v>
      </c>
      <c r="H19" s="16">
        <v>0</v>
      </c>
      <c r="I19" s="16" t="s">
        <v>61</v>
      </c>
      <c r="J19" s="15" t="s">
        <v>58</v>
      </c>
    </row>
    <row r="20" spans="1:10" x14ac:dyDescent="0.25">
      <c r="A20" s="39">
        <v>2006</v>
      </c>
      <c r="B20" s="63"/>
      <c r="C20" s="63"/>
      <c r="D20" s="19">
        <v>7</v>
      </c>
      <c r="E20" s="40"/>
      <c r="F20" s="19">
        <v>11</v>
      </c>
      <c r="G20" s="19">
        <v>4</v>
      </c>
      <c r="H20" s="22">
        <f>G20/F20</f>
        <v>0.36363636363636365</v>
      </c>
      <c r="I20" s="22" t="s">
        <v>60</v>
      </c>
      <c r="J20" s="19" t="s">
        <v>58</v>
      </c>
    </row>
    <row r="21" spans="1:10" s="15" customFormat="1" x14ac:dyDescent="0.25">
      <c r="A21" s="14">
        <v>2008</v>
      </c>
      <c r="B21" s="62">
        <v>8</v>
      </c>
      <c r="C21" s="62">
        <v>0</v>
      </c>
      <c r="E21" s="61"/>
      <c r="F21" s="15">
        <v>0</v>
      </c>
      <c r="G21" s="15">
        <v>0</v>
      </c>
      <c r="H21" s="16">
        <v>0</v>
      </c>
      <c r="I21" s="16" t="s">
        <v>61</v>
      </c>
      <c r="J21" s="15" t="s">
        <v>59</v>
      </c>
    </row>
    <row r="22" spans="1:10" x14ac:dyDescent="0.25">
      <c r="A22" s="39">
        <v>2010</v>
      </c>
      <c r="B22" s="63"/>
      <c r="C22" s="63"/>
      <c r="D22" s="19">
        <v>7</v>
      </c>
      <c r="E22" s="40"/>
      <c r="F22" s="19">
        <v>5</v>
      </c>
      <c r="G22" s="19">
        <v>3</v>
      </c>
      <c r="H22" s="22">
        <f>G22/F22</f>
        <v>0.6</v>
      </c>
      <c r="I22" s="22" t="s">
        <v>60</v>
      </c>
      <c r="J22" s="19" t="s">
        <v>58</v>
      </c>
    </row>
    <row r="23" spans="1:10" s="15" customFormat="1" x14ac:dyDescent="0.25">
      <c r="A23" s="14">
        <v>2012</v>
      </c>
      <c r="B23" s="62">
        <v>8</v>
      </c>
      <c r="C23" s="62">
        <v>0</v>
      </c>
      <c r="D23" s="15">
        <v>1</v>
      </c>
      <c r="E23" s="61"/>
      <c r="F23" s="15">
        <v>0</v>
      </c>
      <c r="G23" s="15">
        <v>0</v>
      </c>
      <c r="H23" s="16">
        <v>0</v>
      </c>
      <c r="I23" s="16" t="s">
        <v>61</v>
      </c>
      <c r="J23" s="15" t="s">
        <v>58</v>
      </c>
    </row>
    <row r="24" spans="1:10" x14ac:dyDescent="0.25">
      <c r="A24" s="39">
        <v>2014</v>
      </c>
      <c r="B24" s="63"/>
      <c r="C24" s="63"/>
      <c r="D24" s="19">
        <v>6</v>
      </c>
      <c r="E24" s="40">
        <v>17</v>
      </c>
      <c r="F24" s="19">
        <v>7</v>
      </c>
      <c r="G24" s="19">
        <v>3</v>
      </c>
      <c r="H24" s="22">
        <f>G24/F24</f>
        <v>0.42857142857142855</v>
      </c>
      <c r="I24" s="22" t="s">
        <v>60</v>
      </c>
      <c r="J24" s="19" t="s">
        <v>59</v>
      </c>
    </row>
    <row r="25" spans="1:10" s="15" customFormat="1" x14ac:dyDescent="0.25">
      <c r="A25" s="14">
        <v>2016</v>
      </c>
      <c r="B25" s="62">
        <v>8</v>
      </c>
      <c r="C25" s="62">
        <v>2</v>
      </c>
      <c r="D25" s="15">
        <v>1</v>
      </c>
      <c r="E25" s="61"/>
      <c r="F25" s="15">
        <v>0</v>
      </c>
      <c r="G25" s="15">
        <v>0</v>
      </c>
      <c r="H25" s="16">
        <v>0</v>
      </c>
      <c r="I25" s="16" t="s">
        <v>61</v>
      </c>
      <c r="J25" s="15" t="s">
        <v>58</v>
      </c>
    </row>
    <row r="26" spans="1:10" x14ac:dyDescent="0.25">
      <c r="A26" s="39">
        <v>2018</v>
      </c>
      <c r="B26" s="39"/>
      <c r="C26" s="39"/>
      <c r="D26" s="19">
        <v>7</v>
      </c>
      <c r="E26" s="40"/>
      <c r="F26" s="19">
        <v>8</v>
      </c>
      <c r="G26" s="19">
        <v>2</v>
      </c>
      <c r="H26" s="22">
        <f>G26/F26</f>
        <v>0.25</v>
      </c>
      <c r="I26" s="22" t="s">
        <v>60</v>
      </c>
      <c r="J26" s="19" t="s">
        <v>58</v>
      </c>
    </row>
    <row r="27" spans="1:10" x14ac:dyDescent="0.25">
      <c r="A27" s="19"/>
      <c r="B27" s="19"/>
      <c r="C27" s="19"/>
      <c r="D27" s="19"/>
      <c r="E27" s="22"/>
      <c r="F27" s="19"/>
      <c r="G27" s="19"/>
      <c r="H27" s="19"/>
      <c r="I27" s="19"/>
      <c r="J27" s="19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88"/>
  <sheetViews>
    <sheetView workbookViewId="0">
      <selection activeCell="H34" sqref="H34"/>
    </sheetView>
  </sheetViews>
  <sheetFormatPr defaultColWidth="8.85546875" defaultRowHeight="15" x14ac:dyDescent="0.25"/>
  <cols>
    <col min="1" max="1" width="12.42578125" style="11" customWidth="1"/>
    <col min="2" max="2" width="10.42578125" style="11" customWidth="1"/>
    <col min="3" max="3" width="14.42578125" style="11" customWidth="1"/>
    <col min="4" max="4" width="13" style="11" customWidth="1"/>
    <col min="5" max="5" width="17.140625" style="11" customWidth="1"/>
    <col min="6" max="6" width="13" style="11" customWidth="1"/>
    <col min="7" max="7" width="12.7109375" style="11" customWidth="1"/>
    <col min="8" max="8" width="16.5703125" style="90" customWidth="1"/>
    <col min="9" max="9" width="10.7109375" style="11" customWidth="1"/>
    <col min="10" max="10" width="14.85546875" style="11" customWidth="1"/>
    <col min="11" max="11" width="12.7109375" style="11" customWidth="1"/>
    <col min="12" max="12" width="12.42578125" style="11" customWidth="1"/>
    <col min="13" max="13" width="15.7109375" style="11" customWidth="1"/>
    <col min="14" max="15" width="14.5703125" style="11" customWidth="1"/>
    <col min="16" max="16" width="12.85546875" style="11" customWidth="1"/>
    <col min="17" max="17" width="11" style="11" customWidth="1"/>
    <col min="18" max="18" width="16.42578125" style="11" customWidth="1"/>
    <col min="19" max="19" width="17.140625" style="11" customWidth="1"/>
    <col min="20" max="20" width="16.42578125" style="11" customWidth="1"/>
    <col min="21" max="21" width="12.28515625" style="11" customWidth="1"/>
    <col min="22" max="22" width="12.140625" style="11" customWidth="1"/>
    <col min="23" max="16384" width="8.85546875" style="11"/>
  </cols>
  <sheetData>
    <row r="1" spans="1:22" s="12" customFormat="1" x14ac:dyDescent="0.25">
      <c r="B1" s="80" t="s">
        <v>12</v>
      </c>
      <c r="C1" s="80"/>
      <c r="D1" s="80"/>
      <c r="E1" s="80"/>
      <c r="F1" s="80"/>
      <c r="G1" s="80"/>
      <c r="H1" s="82"/>
      <c r="I1" s="79" t="s">
        <v>11</v>
      </c>
      <c r="J1" s="79"/>
      <c r="K1" s="79"/>
      <c r="L1" s="79"/>
      <c r="M1" s="79"/>
      <c r="N1" s="79"/>
      <c r="O1" s="85"/>
      <c r="P1" s="80" t="s">
        <v>25</v>
      </c>
      <c r="Q1" s="80"/>
      <c r="R1" s="80"/>
      <c r="S1" s="80"/>
      <c r="T1" s="80"/>
      <c r="U1" s="80"/>
      <c r="V1" s="39"/>
    </row>
    <row r="2" spans="1:22" s="8" customFormat="1" ht="60" x14ac:dyDescent="0.25">
      <c r="A2" s="17"/>
      <c r="B2" s="27" t="s">
        <v>7</v>
      </c>
      <c r="C2" s="27" t="s">
        <v>8</v>
      </c>
      <c r="D2" s="27" t="s">
        <v>69</v>
      </c>
      <c r="E2" s="24" t="s">
        <v>9</v>
      </c>
      <c r="F2" s="24" t="s">
        <v>10</v>
      </c>
      <c r="G2" s="24" t="s">
        <v>68</v>
      </c>
      <c r="H2" s="83" t="s">
        <v>70</v>
      </c>
      <c r="I2" s="27" t="s">
        <v>7</v>
      </c>
      <c r="J2" s="27" t="s">
        <v>8</v>
      </c>
      <c r="K2" s="27" t="s">
        <v>69</v>
      </c>
      <c r="L2" s="24" t="s">
        <v>9</v>
      </c>
      <c r="M2" s="24" t="s">
        <v>10</v>
      </c>
      <c r="N2" s="24" t="s">
        <v>68</v>
      </c>
      <c r="O2" s="86" t="s">
        <v>71</v>
      </c>
      <c r="P2" s="27" t="s">
        <v>7</v>
      </c>
      <c r="Q2" s="27" t="s">
        <v>8</v>
      </c>
      <c r="R2" s="27" t="s">
        <v>69</v>
      </c>
      <c r="S2" s="24" t="s">
        <v>9</v>
      </c>
      <c r="T2" s="24" t="s">
        <v>10</v>
      </c>
      <c r="U2" s="24" t="s">
        <v>68</v>
      </c>
      <c r="V2" s="88"/>
    </row>
    <row r="3" spans="1:22" x14ac:dyDescent="0.25">
      <c r="A3" s="12">
        <v>1970</v>
      </c>
      <c r="B3" s="28">
        <v>7</v>
      </c>
      <c r="C3" s="28">
        <v>99</v>
      </c>
      <c r="D3" s="29">
        <f>B3/C3</f>
        <v>7.0707070707070704E-2</v>
      </c>
      <c r="E3" s="25">
        <v>11</v>
      </c>
      <c r="F3" s="25">
        <v>78</v>
      </c>
      <c r="G3" s="26">
        <f>E3/F3</f>
        <v>0.14102564102564102</v>
      </c>
      <c r="H3" s="81">
        <f>(E3+B3)/151</f>
        <v>0.11920529801324503</v>
      </c>
      <c r="I3" s="28">
        <v>0</v>
      </c>
      <c r="J3" s="28">
        <v>19</v>
      </c>
      <c r="K3" s="29">
        <f>I3/J3</f>
        <v>0</v>
      </c>
      <c r="L3" s="25">
        <v>2</v>
      </c>
      <c r="M3" s="25">
        <v>17</v>
      </c>
      <c r="N3" s="26">
        <f>L3/M3</f>
        <v>0.11764705882352941</v>
      </c>
      <c r="O3" s="87">
        <f>(L3+I3)/36</f>
        <v>5.5555555555555552E-2</v>
      </c>
      <c r="P3" s="28">
        <f>B3+I3</f>
        <v>7</v>
      </c>
      <c r="Q3" s="28">
        <f>C3+J3</f>
        <v>118</v>
      </c>
      <c r="R3" s="29">
        <f>P3/Q3</f>
        <v>5.9322033898305086E-2</v>
      </c>
      <c r="S3" s="25">
        <f>E3+L3</f>
        <v>13</v>
      </c>
      <c r="T3" s="25">
        <f>F3+M3</f>
        <v>95</v>
      </c>
      <c r="U3" s="26">
        <f>S3/T3</f>
        <v>0.1368421052631579</v>
      </c>
      <c r="V3" s="19"/>
    </row>
    <row r="4" spans="1:22" x14ac:dyDescent="0.25">
      <c r="A4" s="12">
        <v>1972</v>
      </c>
      <c r="B4" s="28">
        <v>4</v>
      </c>
      <c r="C4" s="28">
        <v>58</v>
      </c>
      <c r="D4" s="29">
        <f t="shared" ref="D4:D27" si="0">B4/C4</f>
        <v>6.8965517241379309E-2</v>
      </c>
      <c r="E4" s="25">
        <v>11</v>
      </c>
      <c r="F4" s="25">
        <v>93</v>
      </c>
      <c r="G4" s="26">
        <f t="shared" ref="G4:G27" si="1">E4/F4</f>
        <v>0.11827956989247312</v>
      </c>
      <c r="H4" s="81">
        <f t="shared" ref="H4:H26" si="2">(E4+B4)/151</f>
        <v>9.9337748344370855E-2</v>
      </c>
      <c r="I4" s="28">
        <v>0</v>
      </c>
      <c r="J4" s="28">
        <v>13</v>
      </c>
      <c r="K4" s="29">
        <f t="shared" ref="K4:K27" si="3">I4/J4</f>
        <v>0</v>
      </c>
      <c r="L4" s="25">
        <v>3</v>
      </c>
      <c r="M4" s="25">
        <v>23</v>
      </c>
      <c r="N4" s="26">
        <f t="shared" ref="N4:N27" si="4">L4/M4</f>
        <v>0.13043478260869565</v>
      </c>
      <c r="O4" s="87">
        <f t="shared" ref="O4:O27" si="5">(L4+I4)/36</f>
        <v>8.3333333333333329E-2</v>
      </c>
      <c r="P4" s="28">
        <f t="shared" ref="P4:P27" si="6">B4+I4</f>
        <v>4</v>
      </c>
      <c r="Q4" s="28">
        <f t="shared" ref="Q4:Q27" si="7">C4+J4</f>
        <v>71</v>
      </c>
      <c r="R4" s="29">
        <f t="shared" ref="R4:R27" si="8">P4/Q4</f>
        <v>5.6338028169014086E-2</v>
      </c>
      <c r="S4" s="25">
        <f t="shared" ref="S4:S27" si="9">E4+L4</f>
        <v>14</v>
      </c>
      <c r="T4" s="25">
        <f t="shared" ref="T4:T27" si="10">F4+M4</f>
        <v>116</v>
      </c>
      <c r="U4" s="26">
        <f t="shared" ref="U4:U27" si="11">S4/T4</f>
        <v>0.1206896551724138</v>
      </c>
      <c r="V4" s="19"/>
    </row>
    <row r="5" spans="1:22" x14ac:dyDescent="0.25">
      <c r="A5" s="12">
        <v>1974</v>
      </c>
      <c r="B5" s="28">
        <v>13</v>
      </c>
      <c r="C5" s="28">
        <v>118</v>
      </c>
      <c r="D5" s="29">
        <f t="shared" si="0"/>
        <v>0.11016949152542373</v>
      </c>
      <c r="E5" s="25">
        <v>8</v>
      </c>
      <c r="F5" s="25">
        <v>33</v>
      </c>
      <c r="G5" s="26">
        <f t="shared" si="1"/>
        <v>0.24242424242424243</v>
      </c>
      <c r="H5" s="81">
        <f t="shared" si="2"/>
        <v>0.13907284768211919</v>
      </c>
      <c r="I5" s="28">
        <v>1</v>
      </c>
      <c r="J5" s="28">
        <v>29</v>
      </c>
      <c r="K5" s="29">
        <f t="shared" si="3"/>
        <v>3.4482758620689655E-2</v>
      </c>
      <c r="L5" s="25">
        <v>3</v>
      </c>
      <c r="M5" s="25">
        <v>7</v>
      </c>
      <c r="N5" s="26">
        <f t="shared" si="4"/>
        <v>0.42857142857142855</v>
      </c>
      <c r="O5" s="87">
        <f t="shared" si="5"/>
        <v>0.1111111111111111</v>
      </c>
      <c r="P5" s="28">
        <f t="shared" si="6"/>
        <v>14</v>
      </c>
      <c r="Q5" s="28">
        <f t="shared" si="7"/>
        <v>147</v>
      </c>
      <c r="R5" s="29">
        <f t="shared" si="8"/>
        <v>9.5238095238095233E-2</v>
      </c>
      <c r="S5" s="25">
        <f t="shared" si="9"/>
        <v>11</v>
      </c>
      <c r="T5" s="25">
        <f t="shared" si="10"/>
        <v>40</v>
      </c>
      <c r="U5" s="26">
        <f t="shared" si="11"/>
        <v>0.27500000000000002</v>
      </c>
      <c r="V5" s="19"/>
    </row>
    <row r="6" spans="1:22" x14ac:dyDescent="0.25">
      <c r="A6" s="12">
        <v>1976</v>
      </c>
      <c r="B6" s="30">
        <v>12</v>
      </c>
      <c r="C6" s="28">
        <v>93</v>
      </c>
      <c r="D6" s="29">
        <f t="shared" si="0"/>
        <v>0.12903225806451613</v>
      </c>
      <c r="E6" s="25">
        <v>19</v>
      </c>
      <c r="F6" s="25">
        <v>58</v>
      </c>
      <c r="G6" s="26">
        <f t="shared" si="1"/>
        <v>0.32758620689655171</v>
      </c>
      <c r="H6" s="81">
        <f t="shared" si="2"/>
        <v>0.20529801324503311</v>
      </c>
      <c r="I6" s="28">
        <v>3</v>
      </c>
      <c r="J6" s="28">
        <v>22</v>
      </c>
      <c r="K6" s="29">
        <f t="shared" si="3"/>
        <v>0.13636363636363635</v>
      </c>
      <c r="L6" s="25">
        <v>2</v>
      </c>
      <c r="M6" s="25">
        <v>14</v>
      </c>
      <c r="N6" s="26">
        <f t="shared" si="4"/>
        <v>0.14285714285714285</v>
      </c>
      <c r="O6" s="87">
        <f t="shared" si="5"/>
        <v>0.1388888888888889</v>
      </c>
      <c r="P6" s="28">
        <f t="shared" si="6"/>
        <v>15</v>
      </c>
      <c r="Q6" s="28">
        <f t="shared" si="7"/>
        <v>115</v>
      </c>
      <c r="R6" s="29">
        <f t="shared" si="8"/>
        <v>0.13043478260869565</v>
      </c>
      <c r="S6" s="25">
        <f t="shared" si="9"/>
        <v>21</v>
      </c>
      <c r="T6" s="25">
        <f t="shared" si="10"/>
        <v>72</v>
      </c>
      <c r="U6" s="26">
        <f t="shared" si="11"/>
        <v>0.29166666666666669</v>
      </c>
      <c r="V6" s="19"/>
    </row>
    <row r="7" spans="1:22" x14ac:dyDescent="0.25">
      <c r="A7" s="12">
        <v>1978</v>
      </c>
      <c r="B7" s="30">
        <v>15</v>
      </c>
      <c r="C7" s="28">
        <v>103</v>
      </c>
      <c r="D7" s="29">
        <f t="shared" si="0"/>
        <v>0.14563106796116504</v>
      </c>
      <c r="E7" s="25">
        <v>16</v>
      </c>
      <c r="F7" s="25">
        <v>48</v>
      </c>
      <c r="G7" s="26">
        <f t="shared" si="1"/>
        <v>0.33333333333333331</v>
      </c>
      <c r="H7" s="81">
        <f t="shared" si="2"/>
        <v>0.20529801324503311</v>
      </c>
      <c r="I7" s="28">
        <v>5</v>
      </c>
      <c r="J7" s="28">
        <v>27</v>
      </c>
      <c r="K7" s="29">
        <f t="shared" si="3"/>
        <v>0.18518518518518517</v>
      </c>
      <c r="L7" s="25">
        <v>1</v>
      </c>
      <c r="M7" s="25">
        <v>9</v>
      </c>
      <c r="N7" s="26">
        <f t="shared" si="4"/>
        <v>0.1111111111111111</v>
      </c>
      <c r="O7" s="87">
        <f t="shared" si="5"/>
        <v>0.16666666666666666</v>
      </c>
      <c r="P7" s="28">
        <f t="shared" si="6"/>
        <v>20</v>
      </c>
      <c r="Q7" s="28">
        <f t="shared" si="7"/>
        <v>130</v>
      </c>
      <c r="R7" s="29">
        <f t="shared" si="8"/>
        <v>0.15384615384615385</v>
      </c>
      <c r="S7" s="25">
        <f t="shared" si="9"/>
        <v>17</v>
      </c>
      <c r="T7" s="25">
        <f t="shared" si="10"/>
        <v>57</v>
      </c>
      <c r="U7" s="26">
        <f t="shared" si="11"/>
        <v>0.2982456140350877</v>
      </c>
      <c r="V7" s="19"/>
    </row>
    <row r="8" spans="1:22" x14ac:dyDescent="0.25">
      <c r="A8" s="12">
        <v>1980</v>
      </c>
      <c r="B8" s="30">
        <v>14</v>
      </c>
      <c r="C8" s="28">
        <v>83</v>
      </c>
      <c r="D8" s="29">
        <f t="shared" si="0"/>
        <v>0.16867469879518071</v>
      </c>
      <c r="E8" s="25">
        <v>22</v>
      </c>
      <c r="F8" s="25">
        <v>68</v>
      </c>
      <c r="G8" s="26">
        <f t="shared" si="1"/>
        <v>0.3235294117647059</v>
      </c>
      <c r="H8" s="81">
        <f t="shared" si="2"/>
        <v>0.23841059602649006</v>
      </c>
      <c r="I8" s="28">
        <v>6</v>
      </c>
      <c r="J8" s="28">
        <v>23</v>
      </c>
      <c r="K8" s="29">
        <f t="shared" si="3"/>
        <v>0.2608695652173913</v>
      </c>
      <c r="L8" s="25">
        <v>2</v>
      </c>
      <c r="M8" s="25">
        <v>13</v>
      </c>
      <c r="N8" s="26">
        <f t="shared" si="4"/>
        <v>0.15384615384615385</v>
      </c>
      <c r="O8" s="87">
        <f t="shared" si="5"/>
        <v>0.22222222222222221</v>
      </c>
      <c r="P8" s="28">
        <f t="shared" si="6"/>
        <v>20</v>
      </c>
      <c r="Q8" s="28">
        <f t="shared" si="7"/>
        <v>106</v>
      </c>
      <c r="R8" s="29">
        <f t="shared" si="8"/>
        <v>0.18867924528301888</v>
      </c>
      <c r="S8" s="25">
        <f t="shared" si="9"/>
        <v>24</v>
      </c>
      <c r="T8" s="25">
        <f t="shared" si="10"/>
        <v>81</v>
      </c>
      <c r="U8" s="26">
        <f t="shared" si="11"/>
        <v>0.29629629629629628</v>
      </c>
      <c r="V8" s="19"/>
    </row>
    <row r="9" spans="1:22" x14ac:dyDescent="0.25">
      <c r="A9" s="12">
        <v>1982</v>
      </c>
      <c r="B9" s="30">
        <v>16</v>
      </c>
      <c r="C9" s="28">
        <v>87</v>
      </c>
      <c r="D9" s="29">
        <f t="shared" si="0"/>
        <v>0.18390804597701149</v>
      </c>
      <c r="E9" s="25">
        <v>20</v>
      </c>
      <c r="F9" s="25">
        <v>64</v>
      </c>
      <c r="G9" s="26">
        <f t="shared" si="1"/>
        <v>0.3125</v>
      </c>
      <c r="H9" s="81">
        <f t="shared" si="2"/>
        <v>0.23841059602649006</v>
      </c>
      <c r="I9" s="28">
        <v>6</v>
      </c>
      <c r="J9" s="28">
        <v>23</v>
      </c>
      <c r="K9" s="29">
        <f t="shared" si="3"/>
        <v>0.2608695652173913</v>
      </c>
      <c r="L9" s="25">
        <v>2</v>
      </c>
      <c r="M9" s="25">
        <v>13</v>
      </c>
      <c r="N9" s="26">
        <f t="shared" si="4"/>
        <v>0.15384615384615385</v>
      </c>
      <c r="O9" s="87">
        <f t="shared" si="5"/>
        <v>0.22222222222222221</v>
      </c>
      <c r="P9" s="28">
        <f t="shared" si="6"/>
        <v>22</v>
      </c>
      <c r="Q9" s="28">
        <f t="shared" si="7"/>
        <v>110</v>
      </c>
      <c r="R9" s="29">
        <f t="shared" si="8"/>
        <v>0.2</v>
      </c>
      <c r="S9" s="25">
        <f t="shared" si="9"/>
        <v>22</v>
      </c>
      <c r="T9" s="25">
        <f t="shared" si="10"/>
        <v>77</v>
      </c>
      <c r="U9" s="26">
        <f t="shared" si="11"/>
        <v>0.2857142857142857</v>
      </c>
      <c r="V9" s="19"/>
    </row>
    <row r="10" spans="1:22" x14ac:dyDescent="0.25">
      <c r="A10" s="12">
        <v>1984</v>
      </c>
      <c r="B10" s="30">
        <v>12</v>
      </c>
      <c r="C10" s="28">
        <v>66</v>
      </c>
      <c r="D10" s="29">
        <f t="shared" si="0"/>
        <v>0.18181818181818182</v>
      </c>
      <c r="E10" s="25">
        <v>24</v>
      </c>
      <c r="F10" s="25">
        <v>85</v>
      </c>
      <c r="G10" s="26">
        <f t="shared" si="1"/>
        <v>0.28235294117647058</v>
      </c>
      <c r="H10" s="81">
        <f t="shared" si="2"/>
        <v>0.23841059602649006</v>
      </c>
      <c r="I10" s="28">
        <v>2</v>
      </c>
      <c r="J10" s="28">
        <v>12</v>
      </c>
      <c r="K10" s="29">
        <f t="shared" si="3"/>
        <v>0.16666666666666666</v>
      </c>
      <c r="L10" s="25">
        <v>3</v>
      </c>
      <c r="M10" s="25">
        <v>24</v>
      </c>
      <c r="N10" s="26">
        <f t="shared" si="4"/>
        <v>0.125</v>
      </c>
      <c r="O10" s="87">
        <f t="shared" si="5"/>
        <v>0.1388888888888889</v>
      </c>
      <c r="P10" s="28">
        <f t="shared" si="6"/>
        <v>14</v>
      </c>
      <c r="Q10" s="28">
        <f t="shared" si="7"/>
        <v>78</v>
      </c>
      <c r="R10" s="29">
        <f t="shared" si="8"/>
        <v>0.17948717948717949</v>
      </c>
      <c r="S10" s="25">
        <f t="shared" si="9"/>
        <v>27</v>
      </c>
      <c r="T10" s="25">
        <f t="shared" si="10"/>
        <v>109</v>
      </c>
      <c r="U10" s="26">
        <f t="shared" si="11"/>
        <v>0.24770642201834864</v>
      </c>
      <c r="V10" s="19"/>
    </row>
    <row r="11" spans="1:22" x14ac:dyDescent="0.25">
      <c r="A11" s="12">
        <v>1986</v>
      </c>
      <c r="B11" s="30">
        <v>19</v>
      </c>
      <c r="C11" s="28">
        <v>92</v>
      </c>
      <c r="D11" s="29">
        <f t="shared" si="0"/>
        <v>0.20652173913043478</v>
      </c>
      <c r="E11" s="25">
        <v>16</v>
      </c>
      <c r="F11" s="25">
        <v>59</v>
      </c>
      <c r="G11" s="26">
        <f t="shared" si="1"/>
        <v>0.2711864406779661</v>
      </c>
      <c r="H11" s="81">
        <f t="shared" si="2"/>
        <v>0.23178807947019867</v>
      </c>
      <c r="I11" s="28">
        <v>4</v>
      </c>
      <c r="J11" s="28">
        <v>25</v>
      </c>
      <c r="K11" s="29">
        <f t="shared" si="3"/>
        <v>0.16</v>
      </c>
      <c r="L11" s="25">
        <v>2</v>
      </c>
      <c r="M11" s="25">
        <v>11</v>
      </c>
      <c r="N11" s="26">
        <f t="shared" si="4"/>
        <v>0.18181818181818182</v>
      </c>
      <c r="O11" s="87">
        <f t="shared" si="5"/>
        <v>0.16666666666666666</v>
      </c>
      <c r="P11" s="28">
        <f t="shared" si="6"/>
        <v>23</v>
      </c>
      <c r="Q11" s="28">
        <f t="shared" si="7"/>
        <v>117</v>
      </c>
      <c r="R11" s="29">
        <f t="shared" si="8"/>
        <v>0.19658119658119658</v>
      </c>
      <c r="S11" s="25">
        <f t="shared" si="9"/>
        <v>18</v>
      </c>
      <c r="T11" s="25">
        <f t="shared" si="10"/>
        <v>70</v>
      </c>
      <c r="U11" s="26">
        <f t="shared" si="11"/>
        <v>0.25714285714285712</v>
      </c>
      <c r="V11" s="19"/>
    </row>
    <row r="12" spans="1:22" x14ac:dyDescent="0.25">
      <c r="A12" s="12">
        <v>1988</v>
      </c>
      <c r="B12" s="30">
        <v>19</v>
      </c>
      <c r="C12" s="28">
        <v>88</v>
      </c>
      <c r="D12" s="29">
        <f t="shared" si="0"/>
        <v>0.21590909090909091</v>
      </c>
      <c r="E12" s="25">
        <v>15</v>
      </c>
      <c r="F12" s="25">
        <v>63</v>
      </c>
      <c r="G12" s="26">
        <f t="shared" si="1"/>
        <v>0.23809523809523808</v>
      </c>
      <c r="H12" s="81">
        <f t="shared" si="2"/>
        <v>0.2251655629139073</v>
      </c>
      <c r="I12" s="28">
        <v>4</v>
      </c>
      <c r="J12" s="28">
        <v>23</v>
      </c>
      <c r="K12" s="29">
        <f t="shared" si="3"/>
        <v>0.17391304347826086</v>
      </c>
      <c r="L12" s="25">
        <v>3</v>
      </c>
      <c r="M12" s="25">
        <v>13</v>
      </c>
      <c r="N12" s="26">
        <f t="shared" si="4"/>
        <v>0.23076923076923078</v>
      </c>
      <c r="O12" s="87">
        <f t="shared" si="5"/>
        <v>0.19444444444444445</v>
      </c>
      <c r="P12" s="28">
        <f t="shared" si="6"/>
        <v>23</v>
      </c>
      <c r="Q12" s="28">
        <f t="shared" si="7"/>
        <v>111</v>
      </c>
      <c r="R12" s="29">
        <f t="shared" si="8"/>
        <v>0.2072072072072072</v>
      </c>
      <c r="S12" s="25">
        <f t="shared" si="9"/>
        <v>18</v>
      </c>
      <c r="T12" s="25">
        <f t="shared" si="10"/>
        <v>76</v>
      </c>
      <c r="U12" s="26">
        <f t="shared" si="11"/>
        <v>0.23684210526315788</v>
      </c>
      <c r="V12" s="19"/>
    </row>
    <row r="13" spans="1:22" x14ac:dyDescent="0.25">
      <c r="A13" s="12">
        <v>1990</v>
      </c>
      <c r="B13" s="30">
        <v>22</v>
      </c>
      <c r="C13" s="28">
        <v>88</v>
      </c>
      <c r="D13" s="29">
        <f t="shared" si="0"/>
        <v>0.25</v>
      </c>
      <c r="E13" s="25">
        <v>15</v>
      </c>
      <c r="F13" s="25">
        <v>63</v>
      </c>
      <c r="G13" s="26">
        <f t="shared" si="1"/>
        <v>0.23809523809523808</v>
      </c>
      <c r="H13" s="81">
        <f t="shared" si="2"/>
        <v>0.24503311258278146</v>
      </c>
      <c r="I13" s="28">
        <v>4</v>
      </c>
      <c r="J13" s="28">
        <v>20</v>
      </c>
      <c r="K13" s="29">
        <f t="shared" si="3"/>
        <v>0.2</v>
      </c>
      <c r="L13" s="25">
        <v>3</v>
      </c>
      <c r="M13" s="25">
        <v>16</v>
      </c>
      <c r="N13" s="26">
        <f t="shared" si="4"/>
        <v>0.1875</v>
      </c>
      <c r="O13" s="87">
        <f t="shared" si="5"/>
        <v>0.19444444444444445</v>
      </c>
      <c r="P13" s="28">
        <f t="shared" si="6"/>
        <v>26</v>
      </c>
      <c r="Q13" s="28">
        <f t="shared" si="7"/>
        <v>108</v>
      </c>
      <c r="R13" s="29">
        <f t="shared" si="8"/>
        <v>0.24074074074074073</v>
      </c>
      <c r="S13" s="25">
        <f t="shared" si="9"/>
        <v>18</v>
      </c>
      <c r="T13" s="25">
        <f t="shared" si="10"/>
        <v>79</v>
      </c>
      <c r="U13" s="26">
        <f t="shared" si="11"/>
        <v>0.22784810126582278</v>
      </c>
      <c r="V13" s="19"/>
    </row>
    <row r="14" spans="1:22" x14ac:dyDescent="0.25">
      <c r="A14" s="12">
        <v>1992</v>
      </c>
      <c r="B14" s="30">
        <v>27</v>
      </c>
      <c r="C14" s="28">
        <v>87</v>
      </c>
      <c r="D14" s="29">
        <f t="shared" si="0"/>
        <v>0.31034482758620691</v>
      </c>
      <c r="E14" s="25">
        <v>12</v>
      </c>
      <c r="F14" s="25">
        <v>64</v>
      </c>
      <c r="G14" s="26">
        <f t="shared" si="1"/>
        <v>0.1875</v>
      </c>
      <c r="H14" s="81">
        <f t="shared" si="2"/>
        <v>0.25827814569536423</v>
      </c>
      <c r="I14" s="28">
        <v>4</v>
      </c>
      <c r="J14" s="28">
        <v>20</v>
      </c>
      <c r="K14" s="29">
        <f t="shared" si="3"/>
        <v>0.2</v>
      </c>
      <c r="L14" s="25">
        <v>3</v>
      </c>
      <c r="M14" s="25">
        <v>16</v>
      </c>
      <c r="N14" s="26">
        <f t="shared" si="4"/>
        <v>0.1875</v>
      </c>
      <c r="O14" s="87">
        <f t="shared" si="5"/>
        <v>0.19444444444444445</v>
      </c>
      <c r="P14" s="28">
        <f t="shared" si="6"/>
        <v>31</v>
      </c>
      <c r="Q14" s="28">
        <f t="shared" si="7"/>
        <v>107</v>
      </c>
      <c r="R14" s="29">
        <f t="shared" si="8"/>
        <v>0.28971962616822428</v>
      </c>
      <c r="S14" s="25">
        <f t="shared" si="9"/>
        <v>15</v>
      </c>
      <c r="T14" s="25">
        <f t="shared" si="10"/>
        <v>80</v>
      </c>
      <c r="U14" s="26">
        <f t="shared" si="11"/>
        <v>0.1875</v>
      </c>
      <c r="V14" s="19"/>
    </row>
    <row r="15" spans="1:22" x14ac:dyDescent="0.25">
      <c r="A15" s="12">
        <v>1994</v>
      </c>
      <c r="B15" s="30">
        <v>30</v>
      </c>
      <c r="C15" s="28">
        <v>91</v>
      </c>
      <c r="D15" s="29">
        <f t="shared" si="0"/>
        <v>0.32967032967032966</v>
      </c>
      <c r="E15" s="25">
        <v>12</v>
      </c>
      <c r="F15" s="25">
        <v>60</v>
      </c>
      <c r="G15" s="26">
        <f t="shared" si="1"/>
        <v>0.2</v>
      </c>
      <c r="H15" s="81">
        <f t="shared" si="2"/>
        <v>0.27814569536423839</v>
      </c>
      <c r="I15" s="28">
        <v>4</v>
      </c>
      <c r="J15" s="28">
        <v>17</v>
      </c>
      <c r="K15" s="29">
        <f t="shared" si="3"/>
        <v>0.23529411764705882</v>
      </c>
      <c r="L15" s="25">
        <v>4</v>
      </c>
      <c r="M15" s="25">
        <v>19</v>
      </c>
      <c r="N15" s="26">
        <f t="shared" si="4"/>
        <v>0.21052631578947367</v>
      </c>
      <c r="O15" s="87">
        <f t="shared" si="5"/>
        <v>0.22222222222222221</v>
      </c>
      <c r="P15" s="28">
        <f t="shared" si="6"/>
        <v>34</v>
      </c>
      <c r="Q15" s="28">
        <f t="shared" si="7"/>
        <v>108</v>
      </c>
      <c r="R15" s="29">
        <f t="shared" si="8"/>
        <v>0.31481481481481483</v>
      </c>
      <c r="S15" s="25">
        <f t="shared" si="9"/>
        <v>16</v>
      </c>
      <c r="T15" s="25">
        <f t="shared" si="10"/>
        <v>79</v>
      </c>
      <c r="U15" s="26">
        <f t="shared" si="11"/>
        <v>0.20253164556962025</v>
      </c>
      <c r="V15" s="19"/>
    </row>
    <row r="16" spans="1:22" x14ac:dyDescent="0.25">
      <c r="A16" s="12">
        <v>1996</v>
      </c>
      <c r="B16" s="30">
        <v>31</v>
      </c>
      <c r="C16" s="28">
        <v>96</v>
      </c>
      <c r="D16" s="29">
        <f t="shared" si="0"/>
        <v>0.32291666666666669</v>
      </c>
      <c r="E16" s="25">
        <v>13</v>
      </c>
      <c r="F16" s="25">
        <v>55</v>
      </c>
      <c r="G16" s="26">
        <f t="shared" si="1"/>
        <v>0.23636363636363636</v>
      </c>
      <c r="H16" s="81">
        <f t="shared" si="2"/>
        <v>0.29139072847682118</v>
      </c>
      <c r="I16" s="28">
        <v>5</v>
      </c>
      <c r="J16" s="28">
        <v>19</v>
      </c>
      <c r="K16" s="29">
        <f t="shared" si="3"/>
        <v>0.26315789473684209</v>
      </c>
      <c r="L16" s="25">
        <v>4</v>
      </c>
      <c r="M16" s="25">
        <v>17</v>
      </c>
      <c r="N16" s="26">
        <f t="shared" si="4"/>
        <v>0.23529411764705882</v>
      </c>
      <c r="O16" s="87">
        <f t="shared" si="5"/>
        <v>0.25</v>
      </c>
      <c r="P16" s="28">
        <f t="shared" si="6"/>
        <v>36</v>
      </c>
      <c r="Q16" s="28">
        <f t="shared" si="7"/>
        <v>115</v>
      </c>
      <c r="R16" s="29">
        <f t="shared" si="8"/>
        <v>0.31304347826086959</v>
      </c>
      <c r="S16" s="25">
        <f t="shared" si="9"/>
        <v>17</v>
      </c>
      <c r="T16" s="25">
        <f t="shared" si="10"/>
        <v>72</v>
      </c>
      <c r="U16" s="26">
        <f t="shared" si="11"/>
        <v>0.2361111111111111</v>
      </c>
      <c r="V16" s="19"/>
    </row>
    <row r="17" spans="1:31" x14ac:dyDescent="0.25">
      <c r="A17" s="12">
        <v>1998</v>
      </c>
      <c r="B17" s="30">
        <v>33</v>
      </c>
      <c r="C17" s="28">
        <v>96</v>
      </c>
      <c r="D17" s="29">
        <f t="shared" si="0"/>
        <v>0.34375</v>
      </c>
      <c r="E17" s="25">
        <v>13</v>
      </c>
      <c r="F17" s="25">
        <v>55</v>
      </c>
      <c r="G17" s="26">
        <f t="shared" si="1"/>
        <v>0.23636363636363636</v>
      </c>
      <c r="H17" s="81">
        <f t="shared" si="2"/>
        <v>0.30463576158940397</v>
      </c>
      <c r="I17" s="28">
        <v>5</v>
      </c>
      <c r="J17" s="28">
        <v>19</v>
      </c>
      <c r="K17" s="29">
        <f t="shared" si="3"/>
        <v>0.26315789473684209</v>
      </c>
      <c r="L17" s="25">
        <v>4</v>
      </c>
      <c r="M17" s="25">
        <v>17</v>
      </c>
      <c r="N17" s="26">
        <f t="shared" si="4"/>
        <v>0.23529411764705882</v>
      </c>
      <c r="O17" s="87">
        <f t="shared" si="5"/>
        <v>0.25</v>
      </c>
      <c r="P17" s="28">
        <f t="shared" si="6"/>
        <v>38</v>
      </c>
      <c r="Q17" s="28">
        <f t="shared" si="7"/>
        <v>115</v>
      </c>
      <c r="R17" s="29">
        <f t="shared" si="8"/>
        <v>0.33043478260869563</v>
      </c>
      <c r="S17" s="25">
        <f t="shared" si="9"/>
        <v>17</v>
      </c>
      <c r="T17" s="25">
        <f t="shared" si="10"/>
        <v>72</v>
      </c>
      <c r="U17" s="26">
        <f t="shared" si="11"/>
        <v>0.2361111111111111</v>
      </c>
      <c r="V17" s="19"/>
    </row>
    <row r="18" spans="1:31" x14ac:dyDescent="0.25">
      <c r="A18" s="12">
        <v>2000</v>
      </c>
      <c r="B18" s="30">
        <v>32</v>
      </c>
      <c r="C18" s="28">
        <v>100</v>
      </c>
      <c r="D18" s="29">
        <f t="shared" si="0"/>
        <v>0.32</v>
      </c>
      <c r="E18" s="25">
        <v>15</v>
      </c>
      <c r="F18" s="25">
        <v>51</v>
      </c>
      <c r="G18" s="26">
        <f t="shared" si="1"/>
        <v>0.29411764705882354</v>
      </c>
      <c r="H18" s="81">
        <f t="shared" si="2"/>
        <v>0.31125827814569534</v>
      </c>
      <c r="I18" s="28">
        <v>6</v>
      </c>
      <c r="J18" s="28">
        <v>21</v>
      </c>
      <c r="K18" s="29">
        <f t="shared" si="3"/>
        <v>0.2857142857142857</v>
      </c>
      <c r="L18" s="25">
        <v>2</v>
      </c>
      <c r="M18" s="25">
        <v>15</v>
      </c>
      <c r="N18" s="26">
        <f t="shared" si="4"/>
        <v>0.13333333333333333</v>
      </c>
      <c r="O18" s="87">
        <f t="shared" si="5"/>
        <v>0.22222222222222221</v>
      </c>
      <c r="P18" s="28">
        <f t="shared" si="6"/>
        <v>38</v>
      </c>
      <c r="Q18" s="28">
        <f t="shared" si="7"/>
        <v>121</v>
      </c>
      <c r="R18" s="29">
        <f t="shared" si="8"/>
        <v>0.31404958677685951</v>
      </c>
      <c r="S18" s="25">
        <f t="shared" si="9"/>
        <v>17</v>
      </c>
      <c r="T18" s="25">
        <f t="shared" si="10"/>
        <v>66</v>
      </c>
      <c r="U18" s="26">
        <f t="shared" si="11"/>
        <v>0.25757575757575757</v>
      </c>
      <c r="V18" s="19"/>
    </row>
    <row r="19" spans="1:31" x14ac:dyDescent="0.25">
      <c r="A19" s="12">
        <v>2002</v>
      </c>
      <c r="B19" s="30">
        <v>30</v>
      </c>
      <c r="C19" s="28">
        <v>94</v>
      </c>
      <c r="D19" s="29">
        <f t="shared" si="0"/>
        <v>0.31914893617021278</v>
      </c>
      <c r="E19" s="25">
        <v>18</v>
      </c>
      <c r="F19" s="25">
        <v>57</v>
      </c>
      <c r="G19" s="26">
        <f t="shared" si="1"/>
        <v>0.31578947368421051</v>
      </c>
      <c r="H19" s="81">
        <f t="shared" si="2"/>
        <v>0.31788079470198677</v>
      </c>
      <c r="I19" s="28">
        <v>6</v>
      </c>
      <c r="J19" s="28">
        <v>21</v>
      </c>
      <c r="K19" s="29">
        <f t="shared" si="3"/>
        <v>0.2857142857142857</v>
      </c>
      <c r="L19" s="25">
        <v>2</v>
      </c>
      <c r="M19" s="25">
        <v>15</v>
      </c>
      <c r="N19" s="26">
        <f t="shared" si="4"/>
        <v>0.13333333333333333</v>
      </c>
      <c r="O19" s="87">
        <f t="shared" si="5"/>
        <v>0.22222222222222221</v>
      </c>
      <c r="P19" s="28">
        <f t="shared" si="6"/>
        <v>36</v>
      </c>
      <c r="Q19" s="28">
        <f t="shared" si="7"/>
        <v>115</v>
      </c>
      <c r="R19" s="29">
        <f t="shared" si="8"/>
        <v>0.31304347826086959</v>
      </c>
      <c r="S19" s="25">
        <f t="shared" si="9"/>
        <v>20</v>
      </c>
      <c r="T19" s="25">
        <f t="shared" si="10"/>
        <v>72</v>
      </c>
      <c r="U19" s="26">
        <f t="shared" si="11"/>
        <v>0.27777777777777779</v>
      </c>
      <c r="V19" s="19"/>
    </row>
    <row r="20" spans="1:31" x14ac:dyDescent="0.25">
      <c r="A20" s="12">
        <v>2004</v>
      </c>
      <c r="B20" s="30">
        <v>28</v>
      </c>
      <c r="C20" s="28">
        <v>99</v>
      </c>
      <c r="D20" s="29">
        <f t="shared" si="0"/>
        <v>0.28282828282828282</v>
      </c>
      <c r="E20" s="25">
        <v>18</v>
      </c>
      <c r="F20" s="25">
        <v>52</v>
      </c>
      <c r="G20" s="26">
        <f t="shared" si="1"/>
        <v>0.34615384615384615</v>
      </c>
      <c r="H20" s="81">
        <f t="shared" si="2"/>
        <v>0.30463576158940397</v>
      </c>
      <c r="I20" s="28">
        <v>7</v>
      </c>
      <c r="J20" s="28">
        <v>24</v>
      </c>
      <c r="K20" s="29">
        <f t="shared" si="3"/>
        <v>0.29166666666666669</v>
      </c>
      <c r="L20" s="25">
        <v>2</v>
      </c>
      <c r="M20" s="25">
        <v>12</v>
      </c>
      <c r="N20" s="26">
        <f t="shared" si="4"/>
        <v>0.16666666666666666</v>
      </c>
      <c r="O20" s="87">
        <f t="shared" si="5"/>
        <v>0.25</v>
      </c>
      <c r="P20" s="28">
        <f t="shared" si="6"/>
        <v>35</v>
      </c>
      <c r="Q20" s="28">
        <f t="shared" si="7"/>
        <v>123</v>
      </c>
      <c r="R20" s="29">
        <f t="shared" si="8"/>
        <v>0.28455284552845528</v>
      </c>
      <c r="S20" s="25">
        <f t="shared" si="9"/>
        <v>20</v>
      </c>
      <c r="T20" s="25">
        <f t="shared" si="10"/>
        <v>64</v>
      </c>
      <c r="U20" s="26">
        <f t="shared" si="11"/>
        <v>0.3125</v>
      </c>
      <c r="V20" s="19"/>
    </row>
    <row r="21" spans="1:31" x14ac:dyDescent="0.25">
      <c r="A21" s="12">
        <v>2006</v>
      </c>
      <c r="B21" s="30">
        <v>31</v>
      </c>
      <c r="C21" s="28">
        <v>107</v>
      </c>
      <c r="D21" s="29">
        <f t="shared" si="0"/>
        <v>0.28971962616822428</v>
      </c>
      <c r="E21" s="25">
        <v>15</v>
      </c>
      <c r="F21" s="25">
        <v>44</v>
      </c>
      <c r="G21" s="26">
        <f t="shared" si="1"/>
        <v>0.34090909090909088</v>
      </c>
      <c r="H21" s="81">
        <f t="shared" si="2"/>
        <v>0.30463576158940397</v>
      </c>
      <c r="I21" s="28">
        <v>7</v>
      </c>
      <c r="J21" s="28">
        <v>23</v>
      </c>
      <c r="K21" s="29">
        <f t="shared" si="3"/>
        <v>0.30434782608695654</v>
      </c>
      <c r="L21" s="25">
        <v>1</v>
      </c>
      <c r="M21" s="25">
        <v>13</v>
      </c>
      <c r="N21" s="26">
        <f t="shared" si="4"/>
        <v>7.6923076923076927E-2</v>
      </c>
      <c r="O21" s="87">
        <f t="shared" si="5"/>
        <v>0.22222222222222221</v>
      </c>
      <c r="P21" s="28">
        <f t="shared" si="6"/>
        <v>38</v>
      </c>
      <c r="Q21" s="28">
        <f t="shared" si="7"/>
        <v>130</v>
      </c>
      <c r="R21" s="29">
        <f t="shared" si="8"/>
        <v>0.29230769230769232</v>
      </c>
      <c r="S21" s="25">
        <f t="shared" si="9"/>
        <v>16</v>
      </c>
      <c r="T21" s="25">
        <f t="shared" si="10"/>
        <v>57</v>
      </c>
      <c r="U21" s="26">
        <f t="shared" si="11"/>
        <v>0.2807017543859649</v>
      </c>
      <c r="V21" s="19"/>
    </row>
    <row r="22" spans="1:31" x14ac:dyDescent="0.25">
      <c r="A22" s="12">
        <v>2008</v>
      </c>
      <c r="B22" s="30">
        <v>41</v>
      </c>
      <c r="C22" s="28">
        <v>114</v>
      </c>
      <c r="D22" s="29">
        <f t="shared" si="0"/>
        <v>0.35964912280701755</v>
      </c>
      <c r="E22" s="25">
        <v>10</v>
      </c>
      <c r="F22" s="25">
        <v>37</v>
      </c>
      <c r="G22" s="26">
        <f t="shared" si="1"/>
        <v>0.27027027027027029</v>
      </c>
      <c r="H22" s="81">
        <f t="shared" si="2"/>
        <v>0.33774834437086093</v>
      </c>
      <c r="I22" s="28">
        <v>7</v>
      </c>
      <c r="J22" s="28">
        <v>24</v>
      </c>
      <c r="K22" s="29">
        <f t="shared" si="3"/>
        <v>0.29166666666666669</v>
      </c>
      <c r="L22" s="25">
        <v>1</v>
      </c>
      <c r="M22" s="25">
        <v>12</v>
      </c>
      <c r="N22" s="26">
        <f t="shared" si="4"/>
        <v>8.3333333333333329E-2</v>
      </c>
      <c r="O22" s="87">
        <f t="shared" si="5"/>
        <v>0.22222222222222221</v>
      </c>
      <c r="P22" s="28">
        <f t="shared" si="6"/>
        <v>48</v>
      </c>
      <c r="Q22" s="28">
        <f t="shared" si="7"/>
        <v>138</v>
      </c>
      <c r="R22" s="29">
        <f t="shared" si="8"/>
        <v>0.34782608695652173</v>
      </c>
      <c r="S22" s="25">
        <f t="shared" si="9"/>
        <v>11</v>
      </c>
      <c r="T22" s="25">
        <f t="shared" si="10"/>
        <v>49</v>
      </c>
      <c r="U22" s="26">
        <f t="shared" si="11"/>
        <v>0.22448979591836735</v>
      </c>
      <c r="V22" s="19"/>
    </row>
    <row r="23" spans="1:31" x14ac:dyDescent="0.25">
      <c r="A23" s="12">
        <v>2010</v>
      </c>
      <c r="B23" s="30">
        <v>33</v>
      </c>
      <c r="C23" s="28">
        <v>98</v>
      </c>
      <c r="D23" s="29">
        <f t="shared" si="0"/>
        <v>0.33673469387755101</v>
      </c>
      <c r="E23" s="25">
        <v>15</v>
      </c>
      <c r="F23" s="25">
        <v>53</v>
      </c>
      <c r="G23" s="26">
        <f t="shared" si="1"/>
        <v>0.28301886792452829</v>
      </c>
      <c r="H23" s="81">
        <f t="shared" si="2"/>
        <v>0.31788079470198677</v>
      </c>
      <c r="I23" s="28">
        <v>7</v>
      </c>
      <c r="J23" s="28">
        <v>22</v>
      </c>
      <c r="K23" s="29">
        <f t="shared" si="3"/>
        <v>0.31818181818181818</v>
      </c>
      <c r="L23" s="25">
        <v>1</v>
      </c>
      <c r="M23" s="25">
        <v>14</v>
      </c>
      <c r="N23" s="26">
        <f t="shared" si="4"/>
        <v>7.1428571428571425E-2</v>
      </c>
      <c r="O23" s="87">
        <f t="shared" si="5"/>
        <v>0.22222222222222221</v>
      </c>
      <c r="P23" s="28">
        <f t="shared" si="6"/>
        <v>40</v>
      </c>
      <c r="Q23" s="28">
        <f t="shared" si="7"/>
        <v>120</v>
      </c>
      <c r="R23" s="29">
        <f t="shared" si="8"/>
        <v>0.33333333333333331</v>
      </c>
      <c r="S23" s="25">
        <f t="shared" si="9"/>
        <v>16</v>
      </c>
      <c r="T23" s="25">
        <f t="shared" si="10"/>
        <v>67</v>
      </c>
      <c r="U23" s="26">
        <f t="shared" si="11"/>
        <v>0.23880597014925373</v>
      </c>
      <c r="V23" s="19"/>
    </row>
    <row r="24" spans="1:31" x14ac:dyDescent="0.25">
      <c r="A24" s="12">
        <v>2012</v>
      </c>
      <c r="B24" s="30">
        <v>29</v>
      </c>
      <c r="C24" s="28">
        <v>97</v>
      </c>
      <c r="D24" s="29">
        <f t="shared" si="0"/>
        <v>0.29896907216494845</v>
      </c>
      <c r="E24" s="25">
        <v>17</v>
      </c>
      <c r="F24" s="25">
        <v>54</v>
      </c>
      <c r="G24" s="26">
        <f t="shared" si="1"/>
        <v>0.31481481481481483</v>
      </c>
      <c r="H24" s="81">
        <f t="shared" si="2"/>
        <v>0.30463576158940397</v>
      </c>
      <c r="I24" s="28">
        <v>8</v>
      </c>
      <c r="J24" s="28">
        <v>22</v>
      </c>
      <c r="K24" s="29">
        <f t="shared" si="3"/>
        <v>0.36363636363636365</v>
      </c>
      <c r="L24" s="25">
        <v>1</v>
      </c>
      <c r="M24" s="25">
        <v>14</v>
      </c>
      <c r="N24" s="26">
        <f t="shared" si="4"/>
        <v>7.1428571428571425E-2</v>
      </c>
      <c r="O24" s="87">
        <f t="shared" si="5"/>
        <v>0.25</v>
      </c>
      <c r="P24" s="28">
        <f t="shared" si="6"/>
        <v>37</v>
      </c>
      <c r="Q24" s="28">
        <f t="shared" si="7"/>
        <v>119</v>
      </c>
      <c r="R24" s="29">
        <f t="shared" si="8"/>
        <v>0.31092436974789917</v>
      </c>
      <c r="S24" s="25">
        <f t="shared" si="9"/>
        <v>18</v>
      </c>
      <c r="T24" s="25">
        <f t="shared" si="10"/>
        <v>68</v>
      </c>
      <c r="U24" s="26">
        <f t="shared" si="11"/>
        <v>0.26470588235294118</v>
      </c>
      <c r="V24" s="19"/>
    </row>
    <row r="25" spans="1:31" x14ac:dyDescent="0.25">
      <c r="A25" s="12">
        <v>2014</v>
      </c>
      <c r="B25" s="30">
        <v>26</v>
      </c>
      <c r="C25" s="28">
        <v>87</v>
      </c>
      <c r="D25" s="29">
        <f t="shared" si="0"/>
        <v>0.2988505747126437</v>
      </c>
      <c r="E25" s="25">
        <v>19</v>
      </c>
      <c r="F25" s="25">
        <v>64</v>
      </c>
      <c r="G25" s="26">
        <f t="shared" si="1"/>
        <v>0.296875</v>
      </c>
      <c r="H25" s="81">
        <f t="shared" si="2"/>
        <v>0.29801324503311261</v>
      </c>
      <c r="I25" s="28">
        <v>9</v>
      </c>
      <c r="J25" s="28">
        <v>21</v>
      </c>
      <c r="K25" s="29">
        <f t="shared" si="3"/>
        <v>0.42857142857142855</v>
      </c>
      <c r="L25" s="25">
        <v>0</v>
      </c>
      <c r="M25" s="25">
        <v>15</v>
      </c>
      <c r="N25" s="26">
        <f t="shared" si="4"/>
        <v>0</v>
      </c>
      <c r="O25" s="87">
        <f t="shared" si="5"/>
        <v>0.25</v>
      </c>
      <c r="P25" s="28">
        <f t="shared" si="6"/>
        <v>35</v>
      </c>
      <c r="Q25" s="28">
        <f t="shared" si="7"/>
        <v>108</v>
      </c>
      <c r="R25" s="29">
        <f t="shared" si="8"/>
        <v>0.32407407407407407</v>
      </c>
      <c r="S25" s="25">
        <f t="shared" si="9"/>
        <v>19</v>
      </c>
      <c r="T25" s="25">
        <f t="shared" si="10"/>
        <v>79</v>
      </c>
      <c r="U25" s="26">
        <f t="shared" si="11"/>
        <v>0.24050632911392406</v>
      </c>
      <c r="V25" s="19"/>
    </row>
    <row r="26" spans="1:31" x14ac:dyDescent="0.25">
      <c r="A26" s="12">
        <v>2016</v>
      </c>
      <c r="B26" s="30">
        <v>20</v>
      </c>
      <c r="C26" s="28">
        <v>80</v>
      </c>
      <c r="D26" s="29">
        <f t="shared" si="0"/>
        <v>0.25</v>
      </c>
      <c r="E26" s="25">
        <v>22</v>
      </c>
      <c r="F26" s="25">
        <v>71</v>
      </c>
      <c r="G26" s="26">
        <f t="shared" si="1"/>
        <v>0.30985915492957744</v>
      </c>
      <c r="H26" s="81">
        <f t="shared" si="2"/>
        <v>0.27814569536423839</v>
      </c>
      <c r="I26" s="28">
        <v>7</v>
      </c>
      <c r="J26" s="28">
        <v>18</v>
      </c>
      <c r="K26" s="29">
        <f t="shared" si="3"/>
        <v>0.3888888888888889</v>
      </c>
      <c r="L26" s="25">
        <v>2</v>
      </c>
      <c r="M26" s="25">
        <v>18</v>
      </c>
      <c r="N26" s="26">
        <f t="shared" si="4"/>
        <v>0.1111111111111111</v>
      </c>
      <c r="O26" s="87">
        <f t="shared" si="5"/>
        <v>0.25</v>
      </c>
      <c r="P26" s="28">
        <f t="shared" si="6"/>
        <v>27</v>
      </c>
      <c r="Q26" s="28">
        <f t="shared" si="7"/>
        <v>98</v>
      </c>
      <c r="R26" s="29">
        <f t="shared" si="8"/>
        <v>0.27551020408163263</v>
      </c>
      <c r="S26" s="25">
        <f t="shared" si="9"/>
        <v>24</v>
      </c>
      <c r="T26" s="25">
        <f t="shared" si="10"/>
        <v>89</v>
      </c>
      <c r="U26" s="26">
        <f t="shared" si="11"/>
        <v>0.2696629213483146</v>
      </c>
      <c r="V26" s="19"/>
    </row>
    <row r="27" spans="1:31" x14ac:dyDescent="0.25">
      <c r="A27" s="12">
        <v>2018</v>
      </c>
      <c r="B27" s="30">
        <v>29</v>
      </c>
      <c r="C27" s="28">
        <v>91</v>
      </c>
      <c r="D27" s="29">
        <f t="shared" si="0"/>
        <v>0.31868131868131866</v>
      </c>
      <c r="E27" s="25">
        <v>23</v>
      </c>
      <c r="F27" s="25">
        <v>60</v>
      </c>
      <c r="G27" s="26">
        <f t="shared" si="1"/>
        <v>0.38333333333333336</v>
      </c>
      <c r="H27" s="81">
        <f>(E27+B27)/151</f>
        <v>0.3443708609271523</v>
      </c>
      <c r="I27" s="28">
        <v>8</v>
      </c>
      <c r="J27" s="28">
        <v>22</v>
      </c>
      <c r="K27" s="29">
        <f t="shared" si="3"/>
        <v>0.36363636363636365</v>
      </c>
      <c r="L27" s="25">
        <v>1</v>
      </c>
      <c r="M27" s="25">
        <v>14</v>
      </c>
      <c r="N27" s="26">
        <f t="shared" si="4"/>
        <v>7.1428571428571425E-2</v>
      </c>
      <c r="O27" s="87">
        <f t="shared" si="5"/>
        <v>0.25</v>
      </c>
      <c r="P27" s="28">
        <f t="shared" si="6"/>
        <v>37</v>
      </c>
      <c r="Q27" s="28">
        <f t="shared" si="7"/>
        <v>113</v>
      </c>
      <c r="R27" s="29">
        <f t="shared" si="8"/>
        <v>0.32743362831858408</v>
      </c>
      <c r="S27" s="25">
        <f t="shared" si="9"/>
        <v>24</v>
      </c>
      <c r="T27" s="25">
        <f t="shared" si="10"/>
        <v>74</v>
      </c>
      <c r="U27" s="26">
        <f t="shared" si="11"/>
        <v>0.32432432432432434</v>
      </c>
      <c r="V27" s="19"/>
    </row>
    <row r="28" spans="1:31" s="49" customFormat="1" x14ac:dyDescent="0.25">
      <c r="A28" s="70" t="s">
        <v>67</v>
      </c>
      <c r="D28" s="92">
        <f ca="1">SUM(D3:D28)/24</f>
        <v>0.254691692227619</v>
      </c>
      <c r="G28" s="92">
        <f ca="1">SUM(G3:G28)/24</f>
        <v>0.28515737646615119</v>
      </c>
      <c r="H28" s="84"/>
      <c r="K28" s="92">
        <f>SUM(K3:K27)/25</f>
        <v>0.23447939686534752</v>
      </c>
      <c r="N28" s="92">
        <f>SUM(N3:N27)/25</f>
        <v>0.15004009457287157</v>
      </c>
      <c r="O28" s="92"/>
      <c r="P28" s="48"/>
      <c r="Q28" s="48"/>
      <c r="R28" s="93">
        <f>SUM(R3:R27)/24</f>
        <v>0.25328927767908888</v>
      </c>
      <c r="U28" s="92">
        <f>SUM(U3:U27)/25</f>
        <v>0.2490919395830625</v>
      </c>
    </row>
    <row r="29" spans="1:31" x14ac:dyDescent="0.25">
      <c r="A29" s="89"/>
      <c r="D29" s="18"/>
      <c r="G29" s="18"/>
      <c r="K29" s="18"/>
      <c r="N29" s="18"/>
      <c r="O29" s="18"/>
      <c r="P29" s="19"/>
      <c r="Q29" s="19"/>
      <c r="R29" s="22"/>
      <c r="U29" s="18"/>
    </row>
    <row r="30" spans="1:31" x14ac:dyDescent="0.25">
      <c r="A30" s="12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31" x14ac:dyDescent="0.25">
      <c r="A31" s="12"/>
      <c r="B31" s="52"/>
      <c r="C31" s="52"/>
      <c r="D31" s="12"/>
      <c r="E31" s="12"/>
      <c r="F31" s="52"/>
      <c r="G31" s="52"/>
      <c r="H31" s="84"/>
      <c r="J31" s="12"/>
      <c r="K31" s="52"/>
      <c r="L31" s="52"/>
      <c r="P31" s="52"/>
      <c r="Q31" s="52"/>
      <c r="R31" s="39"/>
      <c r="S31" s="39"/>
      <c r="T31" s="50"/>
      <c r="U31" s="50"/>
      <c r="V31" s="19"/>
      <c r="W31" s="19"/>
      <c r="X31" s="19"/>
      <c r="Y31" s="19"/>
      <c r="Z31" s="19"/>
      <c r="AA31" s="19"/>
      <c r="AC31" s="12"/>
      <c r="AD31" s="52"/>
      <c r="AE31" s="52"/>
    </row>
    <row r="32" spans="1:31" x14ac:dyDescent="0.25"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9" x14ac:dyDescent="0.25">
      <c r="A33" s="12"/>
      <c r="B33" s="18"/>
      <c r="C33" s="18"/>
      <c r="E33" s="12"/>
      <c r="F33" s="18"/>
      <c r="G33" s="18"/>
      <c r="J33" s="12"/>
      <c r="K33" s="18"/>
      <c r="L33" s="18"/>
      <c r="N33" s="12"/>
      <c r="O33" s="12"/>
      <c r="R33" s="19"/>
      <c r="S33" s="39"/>
      <c r="T33" s="19"/>
      <c r="U33" s="19"/>
      <c r="V33" s="19"/>
      <c r="W33" s="19"/>
      <c r="X33" s="19"/>
      <c r="Y33" s="19"/>
      <c r="Z33" s="91"/>
      <c r="AA33" s="19"/>
      <c r="AC33" s="12"/>
    </row>
    <row r="34" spans="1:29" x14ac:dyDescent="0.25">
      <c r="A34" s="12"/>
      <c r="B34" s="18"/>
      <c r="C34" s="18"/>
      <c r="E34" s="12"/>
      <c r="F34" s="18"/>
      <c r="G34" s="18"/>
      <c r="J34" s="12"/>
      <c r="K34" s="18"/>
      <c r="L34" s="18"/>
      <c r="N34" s="12"/>
      <c r="O34" s="12"/>
      <c r="R34" s="19"/>
      <c r="S34" s="39"/>
      <c r="T34" s="19"/>
      <c r="U34" s="19"/>
      <c r="V34" s="19"/>
      <c r="W34" s="19"/>
      <c r="X34" s="19"/>
      <c r="Y34" s="19"/>
      <c r="Z34" s="91"/>
      <c r="AA34" s="19"/>
      <c r="AC34" s="12"/>
    </row>
    <row r="35" spans="1:29" x14ac:dyDescent="0.25">
      <c r="A35" s="12"/>
      <c r="B35" s="18"/>
      <c r="C35" s="18"/>
      <c r="E35" s="12"/>
      <c r="F35" s="18"/>
      <c r="G35" s="18"/>
      <c r="J35" s="12"/>
      <c r="K35" s="18"/>
      <c r="L35" s="18"/>
      <c r="N35" s="12"/>
      <c r="O35" s="12"/>
      <c r="R35" s="19"/>
      <c r="S35" s="39"/>
      <c r="T35" s="19"/>
      <c r="U35" s="19"/>
      <c r="V35" s="19"/>
      <c r="W35" s="19"/>
      <c r="X35" s="19"/>
      <c r="Y35" s="19"/>
      <c r="Z35" s="91"/>
      <c r="AA35" s="19"/>
      <c r="AC35" s="12"/>
    </row>
    <row r="36" spans="1:29" x14ac:dyDescent="0.25">
      <c r="A36" s="12"/>
      <c r="B36" s="18"/>
      <c r="C36" s="18"/>
      <c r="E36" s="12"/>
      <c r="F36" s="18"/>
      <c r="G36" s="18"/>
      <c r="J36" s="12"/>
      <c r="K36" s="18"/>
      <c r="L36" s="18"/>
      <c r="N36" s="12"/>
      <c r="O36" s="12"/>
      <c r="R36" s="19"/>
      <c r="S36" s="39"/>
      <c r="T36" s="19"/>
      <c r="U36" s="19"/>
      <c r="V36" s="19"/>
      <c r="W36" s="19"/>
      <c r="X36" s="19"/>
      <c r="Y36" s="19"/>
      <c r="Z36" s="91"/>
      <c r="AA36" s="19"/>
      <c r="AC36" s="12"/>
    </row>
    <row r="37" spans="1:29" x14ac:dyDescent="0.25">
      <c r="A37" s="12"/>
      <c r="B37" s="18"/>
      <c r="C37" s="18"/>
      <c r="E37" s="12"/>
      <c r="F37" s="18"/>
      <c r="G37" s="18"/>
      <c r="J37" s="12"/>
      <c r="K37" s="18"/>
      <c r="L37" s="18"/>
      <c r="N37" s="12"/>
      <c r="O37" s="12"/>
      <c r="R37" s="19"/>
      <c r="S37" s="39"/>
      <c r="T37" s="19"/>
      <c r="U37" s="19"/>
      <c r="V37" s="19"/>
      <c r="W37" s="19"/>
      <c r="X37" s="19"/>
      <c r="Y37" s="19"/>
      <c r="Z37" s="91"/>
      <c r="AA37" s="19"/>
      <c r="AC37" s="12"/>
    </row>
    <row r="38" spans="1:29" x14ac:dyDescent="0.25">
      <c r="A38" s="12"/>
      <c r="B38" s="18"/>
      <c r="C38" s="18"/>
      <c r="E38" s="12"/>
      <c r="F38" s="18"/>
      <c r="G38" s="18"/>
      <c r="J38" s="12"/>
      <c r="K38" s="18"/>
      <c r="L38" s="18"/>
      <c r="N38" s="12"/>
      <c r="O38" s="12"/>
      <c r="R38" s="19"/>
      <c r="S38" s="39"/>
      <c r="T38" s="19"/>
      <c r="U38" s="19"/>
      <c r="V38" s="19"/>
      <c r="W38" s="19"/>
      <c r="X38" s="19"/>
      <c r="Y38" s="19"/>
      <c r="Z38" s="91"/>
      <c r="AA38" s="19"/>
      <c r="AC38" s="12"/>
    </row>
    <row r="39" spans="1:29" x14ac:dyDescent="0.25">
      <c r="A39" s="12"/>
      <c r="B39" s="18"/>
      <c r="C39" s="18"/>
      <c r="E39" s="12"/>
      <c r="F39" s="18"/>
      <c r="G39" s="18"/>
      <c r="J39" s="12"/>
      <c r="K39" s="18"/>
      <c r="L39" s="18"/>
      <c r="N39" s="12"/>
      <c r="O39" s="12"/>
      <c r="R39" s="19"/>
      <c r="S39" s="39"/>
      <c r="T39" s="19"/>
      <c r="U39" s="19"/>
      <c r="V39" s="19"/>
      <c r="W39" s="19"/>
      <c r="X39" s="19"/>
      <c r="Y39" s="19"/>
      <c r="Z39" s="91"/>
      <c r="AA39" s="19"/>
      <c r="AC39" s="12"/>
    </row>
    <row r="40" spans="1:29" x14ac:dyDescent="0.25">
      <c r="A40" s="12"/>
      <c r="B40" s="18"/>
      <c r="C40" s="18"/>
      <c r="E40" s="12"/>
      <c r="F40" s="18"/>
      <c r="G40" s="18"/>
      <c r="J40" s="12"/>
      <c r="K40" s="18"/>
      <c r="L40" s="18"/>
      <c r="N40" s="12"/>
      <c r="O40" s="12"/>
      <c r="R40" s="19"/>
      <c r="S40" s="39"/>
      <c r="T40" s="19"/>
      <c r="U40" s="19"/>
      <c r="V40" s="19"/>
      <c r="W40" s="19"/>
      <c r="X40" s="19"/>
      <c r="Y40" s="19"/>
      <c r="Z40" s="91"/>
      <c r="AA40" s="19"/>
      <c r="AC40" s="12"/>
    </row>
    <row r="41" spans="1:29" x14ac:dyDescent="0.25">
      <c r="A41" s="12"/>
      <c r="B41" s="18"/>
      <c r="C41" s="18"/>
      <c r="E41" s="12"/>
      <c r="F41" s="18"/>
      <c r="G41" s="18"/>
      <c r="J41" s="12"/>
      <c r="K41" s="18"/>
      <c r="L41" s="18"/>
      <c r="N41" s="12"/>
      <c r="O41" s="12"/>
      <c r="R41" s="19"/>
      <c r="S41" s="39"/>
      <c r="T41" s="19"/>
      <c r="U41" s="19"/>
      <c r="V41" s="19"/>
      <c r="W41" s="19"/>
      <c r="X41" s="19"/>
      <c r="Y41" s="19"/>
      <c r="Z41" s="91"/>
      <c r="AA41" s="19"/>
      <c r="AC41" s="12"/>
    </row>
    <row r="42" spans="1:29" x14ac:dyDescent="0.25">
      <c r="A42" s="12"/>
      <c r="B42" s="18"/>
      <c r="C42" s="18"/>
      <c r="E42" s="12"/>
      <c r="F42" s="18"/>
      <c r="G42" s="18"/>
      <c r="J42" s="12"/>
      <c r="K42" s="18"/>
      <c r="L42" s="18"/>
      <c r="N42" s="12"/>
      <c r="O42" s="12"/>
      <c r="R42" s="19"/>
      <c r="S42" s="39"/>
      <c r="T42" s="19"/>
      <c r="U42" s="19"/>
      <c r="V42" s="19"/>
      <c r="W42" s="19"/>
      <c r="X42" s="19"/>
      <c r="Y42" s="19"/>
      <c r="Z42" s="91"/>
      <c r="AA42" s="19"/>
      <c r="AC42" s="12"/>
    </row>
    <row r="43" spans="1:29" x14ac:dyDescent="0.25">
      <c r="A43" s="12"/>
      <c r="B43" s="18"/>
      <c r="C43" s="18"/>
      <c r="E43" s="12"/>
      <c r="F43" s="18"/>
      <c r="G43" s="18"/>
      <c r="J43" s="12"/>
      <c r="K43" s="18"/>
      <c r="L43" s="18"/>
      <c r="N43" s="12"/>
      <c r="O43" s="12"/>
      <c r="R43" s="19"/>
      <c r="S43" s="39"/>
      <c r="T43" s="19"/>
      <c r="U43" s="19"/>
      <c r="V43" s="19"/>
      <c r="W43" s="19"/>
      <c r="X43" s="19"/>
      <c r="Y43" s="19"/>
      <c r="Z43" s="91"/>
      <c r="AA43" s="19"/>
      <c r="AC43" s="12"/>
    </row>
    <row r="44" spans="1:29" x14ac:dyDescent="0.25">
      <c r="A44" s="12"/>
      <c r="B44" s="18"/>
      <c r="C44" s="18"/>
      <c r="E44" s="12"/>
      <c r="F44" s="18"/>
      <c r="G44" s="18"/>
      <c r="J44" s="12"/>
      <c r="K44" s="18"/>
      <c r="L44" s="18"/>
      <c r="N44" s="12"/>
      <c r="O44" s="12"/>
      <c r="R44" s="19"/>
      <c r="S44" s="39"/>
      <c r="T44" s="19"/>
      <c r="U44" s="19"/>
      <c r="V44" s="19"/>
      <c r="W44" s="19"/>
      <c r="X44" s="19"/>
      <c r="Y44" s="19"/>
      <c r="Z44" s="91"/>
      <c r="AA44" s="19"/>
      <c r="AC44" s="12"/>
    </row>
    <row r="45" spans="1:29" x14ac:dyDescent="0.25">
      <c r="A45" s="12"/>
      <c r="B45" s="18"/>
      <c r="C45" s="18"/>
      <c r="E45" s="12"/>
      <c r="F45" s="18"/>
      <c r="G45" s="18"/>
      <c r="J45" s="12"/>
      <c r="K45" s="18"/>
      <c r="L45" s="18"/>
      <c r="N45" s="12"/>
      <c r="O45" s="12"/>
      <c r="R45" s="19"/>
      <c r="S45" s="39"/>
      <c r="T45" s="19"/>
      <c r="U45" s="19"/>
      <c r="V45" s="19"/>
      <c r="W45" s="19"/>
      <c r="X45" s="19"/>
      <c r="Y45" s="19"/>
      <c r="Z45" s="91"/>
      <c r="AA45" s="19"/>
      <c r="AC45" s="12"/>
    </row>
    <row r="46" spans="1:29" x14ac:dyDescent="0.25">
      <c r="A46" s="12"/>
      <c r="B46" s="18"/>
      <c r="C46" s="18"/>
      <c r="E46" s="12"/>
      <c r="F46" s="18"/>
      <c r="G46" s="18"/>
      <c r="J46" s="12"/>
      <c r="K46" s="18"/>
      <c r="L46" s="18"/>
      <c r="N46" s="12"/>
      <c r="O46" s="12"/>
      <c r="R46" s="19"/>
      <c r="S46" s="39"/>
      <c r="T46" s="19"/>
      <c r="U46" s="19"/>
      <c r="V46" s="19"/>
      <c r="W46" s="19"/>
      <c r="X46" s="19"/>
      <c r="Y46" s="19"/>
      <c r="Z46" s="91"/>
      <c r="AA46" s="19"/>
      <c r="AC46" s="12"/>
    </row>
    <row r="47" spans="1:29" x14ac:dyDescent="0.25">
      <c r="A47" s="12"/>
      <c r="B47" s="18"/>
      <c r="C47" s="18"/>
      <c r="E47" s="12"/>
      <c r="F47" s="18"/>
      <c r="G47" s="18"/>
      <c r="J47" s="12"/>
      <c r="K47" s="18"/>
      <c r="L47" s="18"/>
      <c r="N47" s="12"/>
      <c r="O47" s="12"/>
      <c r="R47" s="19"/>
      <c r="S47" s="39"/>
      <c r="T47" s="19"/>
      <c r="U47" s="19"/>
      <c r="V47" s="19"/>
      <c r="W47" s="19"/>
      <c r="X47" s="19"/>
      <c r="Y47" s="19"/>
      <c r="Z47" s="91"/>
      <c r="AA47" s="19"/>
      <c r="AC47" s="12"/>
    </row>
    <row r="48" spans="1:29" x14ac:dyDescent="0.25">
      <c r="A48" s="12"/>
      <c r="B48" s="18"/>
      <c r="C48" s="18"/>
      <c r="E48" s="12"/>
      <c r="F48" s="18"/>
      <c r="G48" s="18"/>
      <c r="J48" s="12"/>
      <c r="K48" s="18"/>
      <c r="L48" s="18"/>
      <c r="N48" s="12"/>
      <c r="O48" s="12"/>
      <c r="R48" s="19"/>
      <c r="S48" s="39"/>
      <c r="T48" s="19"/>
      <c r="U48" s="19"/>
      <c r="V48" s="19"/>
      <c r="W48" s="19"/>
      <c r="X48" s="19"/>
      <c r="Y48" s="19"/>
      <c r="Z48" s="91"/>
      <c r="AA48" s="19"/>
      <c r="AC48" s="12"/>
    </row>
    <row r="49" spans="1:29" x14ac:dyDescent="0.25">
      <c r="A49" s="12"/>
      <c r="B49" s="18"/>
      <c r="C49" s="18"/>
      <c r="E49" s="12"/>
      <c r="F49" s="18"/>
      <c r="G49" s="18"/>
      <c r="J49" s="12"/>
      <c r="K49" s="18"/>
      <c r="L49" s="18"/>
      <c r="N49" s="12"/>
      <c r="O49" s="12"/>
      <c r="R49" s="19"/>
      <c r="S49" s="39"/>
      <c r="T49" s="19"/>
      <c r="U49" s="19"/>
      <c r="V49" s="19"/>
      <c r="W49" s="19"/>
      <c r="X49" s="19"/>
      <c r="Y49" s="19"/>
      <c r="Z49" s="91"/>
      <c r="AA49" s="19"/>
      <c r="AC49" s="12"/>
    </row>
    <row r="50" spans="1:29" x14ac:dyDescent="0.25">
      <c r="A50" s="12"/>
      <c r="B50" s="18"/>
      <c r="C50" s="18"/>
      <c r="E50" s="12"/>
      <c r="F50" s="18"/>
      <c r="G50" s="18"/>
      <c r="J50" s="12"/>
      <c r="K50" s="18"/>
      <c r="L50" s="18"/>
      <c r="N50" s="12"/>
      <c r="O50" s="12"/>
      <c r="R50" s="19"/>
      <c r="S50" s="39"/>
      <c r="T50" s="19"/>
      <c r="U50" s="19"/>
      <c r="V50" s="19"/>
      <c r="W50" s="19"/>
      <c r="X50" s="19"/>
      <c r="Y50" s="19"/>
      <c r="Z50" s="91"/>
      <c r="AA50" s="19"/>
      <c r="AC50" s="12"/>
    </row>
    <row r="51" spans="1:29" x14ac:dyDescent="0.25">
      <c r="A51" s="12"/>
      <c r="B51" s="18"/>
      <c r="C51" s="18"/>
      <c r="E51" s="12"/>
      <c r="F51" s="18"/>
      <c r="G51" s="18"/>
      <c r="J51" s="12"/>
      <c r="K51" s="18"/>
      <c r="L51" s="18"/>
      <c r="N51" s="12"/>
      <c r="O51" s="12"/>
      <c r="R51" s="19"/>
      <c r="S51" s="39"/>
      <c r="T51" s="19"/>
      <c r="U51" s="19"/>
      <c r="V51" s="19"/>
      <c r="W51" s="19"/>
      <c r="X51" s="19"/>
      <c r="Y51" s="19"/>
      <c r="Z51" s="91"/>
      <c r="AA51" s="19"/>
      <c r="AC51" s="12"/>
    </row>
    <row r="52" spans="1:29" x14ac:dyDescent="0.25">
      <c r="A52" s="12"/>
      <c r="B52" s="18"/>
      <c r="C52" s="18"/>
      <c r="E52" s="12"/>
      <c r="F52" s="18"/>
      <c r="G52" s="18"/>
      <c r="J52" s="12"/>
      <c r="K52" s="18"/>
      <c r="L52" s="18"/>
      <c r="N52" s="12"/>
      <c r="O52" s="12"/>
      <c r="R52" s="19"/>
      <c r="S52" s="39"/>
      <c r="T52" s="19"/>
      <c r="U52" s="19"/>
      <c r="V52" s="19"/>
      <c r="W52" s="19"/>
      <c r="X52" s="19"/>
      <c r="Y52" s="19"/>
      <c r="Z52" s="91"/>
      <c r="AA52" s="19"/>
      <c r="AC52" s="12"/>
    </row>
    <row r="53" spans="1:29" x14ac:dyDescent="0.25">
      <c r="A53" s="12"/>
      <c r="B53" s="18"/>
      <c r="C53" s="18"/>
      <c r="E53" s="12"/>
      <c r="F53" s="18"/>
      <c r="G53" s="18"/>
      <c r="J53" s="12"/>
      <c r="K53" s="18"/>
      <c r="L53" s="18"/>
      <c r="N53" s="12"/>
      <c r="O53" s="12"/>
      <c r="R53" s="19"/>
      <c r="S53" s="39"/>
      <c r="T53" s="19"/>
      <c r="U53" s="19"/>
      <c r="V53" s="19"/>
      <c r="W53" s="19"/>
      <c r="X53" s="19"/>
      <c r="Y53" s="19"/>
      <c r="Z53" s="91"/>
      <c r="AA53" s="19"/>
      <c r="AC53" s="12"/>
    </row>
    <row r="54" spans="1:29" x14ac:dyDescent="0.25">
      <c r="A54" s="12"/>
      <c r="B54" s="18"/>
      <c r="C54" s="18"/>
      <c r="E54" s="12"/>
      <c r="F54" s="18"/>
      <c r="G54" s="18"/>
      <c r="J54" s="12"/>
      <c r="K54" s="18"/>
      <c r="L54" s="18"/>
      <c r="N54" s="12"/>
      <c r="O54" s="12"/>
      <c r="R54" s="19"/>
      <c r="S54" s="39"/>
      <c r="T54" s="19"/>
      <c r="U54" s="19"/>
      <c r="V54" s="19"/>
      <c r="W54" s="19"/>
      <c r="X54" s="19"/>
      <c r="Y54" s="19"/>
      <c r="Z54" s="91"/>
      <c r="AA54" s="19"/>
      <c r="AC54" s="12"/>
    </row>
    <row r="55" spans="1:29" x14ac:dyDescent="0.25">
      <c r="A55" s="12"/>
      <c r="B55" s="18"/>
      <c r="C55" s="18"/>
      <c r="E55" s="12"/>
      <c r="F55" s="18"/>
      <c r="G55" s="18"/>
      <c r="J55" s="12"/>
      <c r="K55" s="18"/>
      <c r="L55" s="18"/>
      <c r="N55" s="12"/>
      <c r="O55" s="12"/>
      <c r="R55" s="19"/>
      <c r="S55" s="39"/>
      <c r="T55" s="19"/>
      <c r="U55" s="19"/>
      <c r="V55" s="19"/>
      <c r="W55" s="19"/>
      <c r="X55" s="19"/>
      <c r="Y55" s="19"/>
      <c r="Z55" s="91"/>
      <c r="AA55" s="19"/>
      <c r="AC55" s="12"/>
    </row>
    <row r="56" spans="1:29" x14ac:dyDescent="0.25">
      <c r="A56" s="12"/>
      <c r="B56" s="18"/>
      <c r="C56" s="18"/>
      <c r="E56" s="12"/>
      <c r="F56" s="18"/>
      <c r="G56" s="18"/>
      <c r="J56" s="12"/>
      <c r="K56" s="18"/>
      <c r="L56" s="18"/>
      <c r="N56" s="12"/>
      <c r="O56" s="12"/>
      <c r="R56" s="19"/>
      <c r="S56" s="39"/>
      <c r="T56" s="19"/>
      <c r="U56" s="19"/>
      <c r="V56" s="19"/>
      <c r="W56" s="19"/>
      <c r="X56" s="19"/>
      <c r="Y56" s="19"/>
      <c r="Z56" s="91"/>
      <c r="AA56" s="19"/>
      <c r="AC56" s="12"/>
    </row>
    <row r="57" spans="1:29" x14ac:dyDescent="0.25">
      <c r="A57" s="12"/>
      <c r="B57" s="18"/>
      <c r="C57" s="18"/>
      <c r="E57" s="12"/>
      <c r="F57" s="18"/>
      <c r="G57" s="18"/>
      <c r="J57" s="12"/>
      <c r="K57" s="18"/>
      <c r="L57" s="18"/>
      <c r="N57" s="12"/>
      <c r="O57" s="12"/>
      <c r="R57" s="19"/>
      <c r="S57" s="39"/>
      <c r="T57" s="19"/>
      <c r="U57" s="19"/>
      <c r="V57" s="19"/>
      <c r="W57" s="19"/>
      <c r="X57" s="19"/>
      <c r="Y57" s="19"/>
      <c r="Z57" s="91"/>
      <c r="AA57" s="19"/>
      <c r="AC57" s="12"/>
    </row>
    <row r="58" spans="1:29" ht="15.75" customHeight="1" x14ac:dyDescent="0.25"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1:29" x14ac:dyDescent="0.25">
      <c r="D59" s="19"/>
      <c r="E59" s="19"/>
      <c r="F59" s="50"/>
      <c r="G59" s="50"/>
      <c r="H59" s="84"/>
      <c r="I59" s="39"/>
      <c r="J59" s="19"/>
      <c r="K59" s="19"/>
      <c r="L59" s="19"/>
      <c r="M59" s="19"/>
      <c r="N59" s="19"/>
    </row>
    <row r="60" spans="1:29" x14ac:dyDescent="0.25">
      <c r="D60" s="19"/>
      <c r="E60" s="19"/>
      <c r="F60" s="19"/>
      <c r="G60" s="19"/>
      <c r="I60" s="19"/>
      <c r="J60" s="19"/>
      <c r="K60" s="19"/>
      <c r="L60" s="19"/>
      <c r="M60" s="19"/>
      <c r="N60" s="19"/>
    </row>
    <row r="61" spans="1:29" x14ac:dyDescent="0.25">
      <c r="D61" s="19"/>
      <c r="E61" s="39"/>
      <c r="F61" s="19"/>
      <c r="G61" s="19"/>
      <c r="I61" s="19"/>
      <c r="J61" s="19"/>
      <c r="K61" s="19"/>
      <c r="L61" s="91"/>
      <c r="M61" s="19"/>
      <c r="N61" s="19"/>
    </row>
    <row r="62" spans="1:29" x14ac:dyDescent="0.25">
      <c r="D62" s="19"/>
      <c r="E62" s="39"/>
      <c r="F62" s="19"/>
      <c r="G62" s="19"/>
      <c r="I62" s="19"/>
      <c r="J62" s="19"/>
      <c r="K62" s="19"/>
      <c r="L62" s="91"/>
      <c r="M62" s="19"/>
      <c r="N62" s="19"/>
    </row>
    <row r="63" spans="1:29" x14ac:dyDescent="0.25">
      <c r="D63" s="19"/>
      <c r="E63" s="39"/>
      <c r="F63" s="19"/>
      <c r="G63" s="19"/>
      <c r="I63" s="19"/>
      <c r="J63" s="19"/>
      <c r="K63" s="19"/>
      <c r="L63" s="91"/>
      <c r="M63" s="19"/>
      <c r="N63" s="19"/>
    </row>
    <row r="64" spans="1:29" x14ac:dyDescent="0.25">
      <c r="D64" s="19"/>
      <c r="E64" s="39"/>
      <c r="F64" s="19"/>
      <c r="G64" s="19"/>
      <c r="I64" s="40"/>
      <c r="J64" s="19"/>
      <c r="K64" s="19"/>
      <c r="L64" s="91"/>
      <c r="M64" s="19"/>
      <c r="N64" s="19"/>
    </row>
    <row r="65" spans="4:14" x14ac:dyDescent="0.25">
      <c r="D65" s="19"/>
      <c r="E65" s="39"/>
      <c r="F65" s="19"/>
      <c r="G65" s="19"/>
      <c r="I65" s="40"/>
      <c r="J65" s="19"/>
      <c r="K65" s="19"/>
      <c r="L65" s="91"/>
      <c r="M65" s="19"/>
      <c r="N65" s="19"/>
    </row>
    <row r="66" spans="4:14" x14ac:dyDescent="0.25">
      <c r="D66" s="19"/>
      <c r="E66" s="39"/>
      <c r="F66" s="19"/>
      <c r="G66" s="19"/>
      <c r="I66" s="40"/>
      <c r="J66" s="19"/>
      <c r="K66" s="19"/>
      <c r="L66" s="91"/>
      <c r="M66" s="19"/>
      <c r="N66" s="19"/>
    </row>
    <row r="67" spans="4:14" x14ac:dyDescent="0.25">
      <c r="D67" s="19"/>
      <c r="E67" s="39"/>
      <c r="F67" s="19"/>
      <c r="G67" s="19"/>
      <c r="I67" s="40"/>
      <c r="J67" s="19"/>
      <c r="K67" s="19"/>
      <c r="L67" s="91"/>
      <c r="M67" s="19"/>
      <c r="N67" s="19"/>
    </row>
    <row r="68" spans="4:14" x14ac:dyDescent="0.25">
      <c r="D68" s="19"/>
      <c r="E68" s="39"/>
      <c r="F68" s="19"/>
      <c r="G68" s="19"/>
      <c r="I68" s="40"/>
      <c r="J68" s="19"/>
      <c r="K68" s="19"/>
      <c r="L68" s="91"/>
      <c r="M68" s="19"/>
      <c r="N68" s="19"/>
    </row>
    <row r="69" spans="4:14" x14ac:dyDescent="0.25">
      <c r="D69" s="19"/>
      <c r="E69" s="39"/>
      <c r="F69" s="19"/>
      <c r="G69" s="19"/>
      <c r="I69" s="40"/>
      <c r="J69" s="19"/>
      <c r="K69" s="19"/>
      <c r="L69" s="91"/>
      <c r="M69" s="19"/>
      <c r="N69" s="19"/>
    </row>
    <row r="70" spans="4:14" x14ac:dyDescent="0.25">
      <c r="D70" s="19"/>
      <c r="E70" s="39"/>
      <c r="F70" s="19"/>
      <c r="G70" s="19"/>
      <c r="I70" s="40"/>
      <c r="J70" s="19"/>
      <c r="K70" s="19"/>
      <c r="L70" s="91"/>
      <c r="M70" s="19"/>
      <c r="N70" s="19"/>
    </row>
    <row r="71" spans="4:14" x14ac:dyDescent="0.25">
      <c r="D71" s="19"/>
      <c r="E71" s="39"/>
      <c r="F71" s="19"/>
      <c r="G71" s="19"/>
      <c r="I71" s="40"/>
      <c r="J71" s="19"/>
      <c r="K71" s="19"/>
      <c r="L71" s="91"/>
      <c r="M71" s="19"/>
      <c r="N71" s="19"/>
    </row>
    <row r="72" spans="4:14" x14ac:dyDescent="0.25">
      <c r="D72" s="19"/>
      <c r="E72" s="39"/>
      <c r="F72" s="19"/>
      <c r="G72" s="19"/>
      <c r="I72" s="40"/>
      <c r="J72" s="19"/>
      <c r="K72" s="19"/>
      <c r="L72" s="91"/>
      <c r="M72" s="19"/>
      <c r="N72" s="19"/>
    </row>
    <row r="73" spans="4:14" x14ac:dyDescent="0.25">
      <c r="D73" s="19"/>
      <c r="E73" s="39"/>
      <c r="F73" s="19"/>
      <c r="G73" s="19"/>
      <c r="I73" s="40"/>
      <c r="J73" s="19"/>
      <c r="K73" s="19"/>
      <c r="L73" s="91"/>
      <c r="M73" s="19"/>
      <c r="N73" s="19"/>
    </row>
    <row r="74" spans="4:14" x14ac:dyDescent="0.25">
      <c r="D74" s="19"/>
      <c r="E74" s="39"/>
      <c r="F74" s="19"/>
      <c r="G74" s="19"/>
      <c r="I74" s="40"/>
      <c r="J74" s="19"/>
      <c r="K74" s="19"/>
      <c r="L74" s="91"/>
      <c r="M74" s="19"/>
      <c r="N74" s="19"/>
    </row>
    <row r="75" spans="4:14" x14ac:dyDescent="0.25">
      <c r="D75" s="19"/>
      <c r="E75" s="39"/>
      <c r="F75" s="19"/>
      <c r="G75" s="19"/>
      <c r="I75" s="40"/>
      <c r="J75" s="19"/>
      <c r="K75" s="19"/>
      <c r="L75" s="91"/>
      <c r="M75" s="19"/>
      <c r="N75" s="19"/>
    </row>
    <row r="76" spans="4:14" x14ac:dyDescent="0.25">
      <c r="D76" s="19"/>
      <c r="E76" s="39"/>
      <c r="F76" s="19"/>
      <c r="G76" s="19"/>
      <c r="I76" s="40"/>
      <c r="J76" s="19"/>
      <c r="K76" s="19"/>
      <c r="L76" s="91"/>
      <c r="M76" s="19"/>
      <c r="N76" s="19"/>
    </row>
    <row r="77" spans="4:14" x14ac:dyDescent="0.25">
      <c r="D77" s="19"/>
      <c r="E77" s="39"/>
      <c r="F77" s="19"/>
      <c r="G77" s="19"/>
      <c r="I77" s="40"/>
      <c r="J77" s="19"/>
      <c r="K77" s="19"/>
      <c r="L77" s="91"/>
      <c r="M77" s="19"/>
      <c r="N77" s="19"/>
    </row>
    <row r="78" spans="4:14" x14ac:dyDescent="0.25">
      <c r="D78" s="19"/>
      <c r="E78" s="39"/>
      <c r="F78" s="19"/>
      <c r="G78" s="19"/>
      <c r="I78" s="40"/>
      <c r="J78" s="19"/>
      <c r="K78" s="19"/>
      <c r="L78" s="91"/>
      <c r="M78" s="19"/>
      <c r="N78" s="19"/>
    </row>
    <row r="79" spans="4:14" x14ac:dyDescent="0.25">
      <c r="D79" s="19"/>
      <c r="E79" s="39"/>
      <c r="F79" s="19"/>
      <c r="G79" s="19"/>
      <c r="I79" s="40"/>
      <c r="J79" s="19"/>
      <c r="K79" s="19"/>
      <c r="L79" s="91"/>
      <c r="M79" s="19"/>
      <c r="N79" s="19"/>
    </row>
    <row r="80" spans="4:14" x14ac:dyDescent="0.25">
      <c r="D80" s="19"/>
      <c r="E80" s="39"/>
      <c r="F80" s="19"/>
      <c r="G80" s="19"/>
      <c r="I80" s="40"/>
      <c r="J80" s="19"/>
      <c r="K80" s="19"/>
      <c r="L80" s="91"/>
      <c r="M80" s="19"/>
      <c r="N80" s="19"/>
    </row>
    <row r="81" spans="4:14" x14ac:dyDescent="0.25">
      <c r="D81" s="19"/>
      <c r="E81" s="39"/>
      <c r="F81" s="19"/>
      <c r="G81" s="19"/>
      <c r="I81" s="40"/>
      <c r="J81" s="19"/>
      <c r="K81" s="19"/>
      <c r="L81" s="91"/>
      <c r="M81" s="19"/>
      <c r="N81" s="19"/>
    </row>
    <row r="82" spans="4:14" x14ac:dyDescent="0.25">
      <c r="D82" s="19"/>
      <c r="E82" s="39"/>
      <c r="F82" s="19"/>
      <c r="G82" s="19"/>
      <c r="I82" s="40"/>
      <c r="J82" s="19"/>
      <c r="K82" s="19"/>
      <c r="L82" s="91"/>
      <c r="M82" s="19"/>
      <c r="N82" s="19"/>
    </row>
    <row r="83" spans="4:14" x14ac:dyDescent="0.25">
      <c r="D83" s="19"/>
      <c r="E83" s="39"/>
      <c r="F83" s="19"/>
      <c r="G83" s="19"/>
      <c r="I83" s="40"/>
      <c r="J83" s="19"/>
      <c r="K83" s="19"/>
      <c r="L83" s="91"/>
      <c r="M83" s="19"/>
      <c r="N83" s="19"/>
    </row>
    <row r="84" spans="4:14" x14ac:dyDescent="0.25">
      <c r="D84" s="19"/>
      <c r="E84" s="39"/>
      <c r="F84" s="19"/>
      <c r="G84" s="19"/>
      <c r="I84" s="40"/>
      <c r="J84" s="19"/>
      <c r="K84" s="19"/>
      <c r="L84" s="91"/>
      <c r="M84" s="19"/>
      <c r="N84" s="19"/>
    </row>
    <row r="85" spans="4:14" x14ac:dyDescent="0.25">
      <c r="D85" s="19"/>
      <c r="E85" s="39"/>
      <c r="F85" s="19"/>
      <c r="G85" s="19"/>
      <c r="I85" s="40"/>
      <c r="J85" s="19"/>
      <c r="K85" s="19"/>
      <c r="L85" s="91"/>
      <c r="M85" s="19"/>
      <c r="N85" s="19"/>
    </row>
    <row r="86" spans="4:14" x14ac:dyDescent="0.25">
      <c r="D86" s="19"/>
      <c r="E86" s="19"/>
      <c r="F86" s="19"/>
      <c r="G86" s="19"/>
      <c r="I86" s="19"/>
      <c r="J86" s="19"/>
      <c r="K86" s="19"/>
      <c r="L86" s="19"/>
      <c r="M86" s="19"/>
      <c r="N86" s="19"/>
    </row>
    <row r="87" spans="4:14" x14ac:dyDescent="0.25">
      <c r="D87" s="19"/>
      <c r="E87" s="19"/>
      <c r="F87" s="19"/>
      <c r="G87" s="19"/>
      <c r="I87" s="19"/>
      <c r="J87" s="19"/>
      <c r="K87" s="19"/>
      <c r="L87" s="19"/>
      <c r="M87" s="19"/>
      <c r="N87" s="19"/>
    </row>
    <row r="88" spans="4:14" x14ac:dyDescent="0.25">
      <c r="D88" s="19"/>
      <c r="E88" s="19"/>
      <c r="F88" s="19"/>
      <c r="G88" s="19"/>
      <c r="I88" s="19"/>
      <c r="J88" s="19"/>
      <c r="K88" s="19"/>
      <c r="L88" s="19"/>
      <c r="M88" s="19"/>
      <c r="N88" s="19"/>
    </row>
  </sheetData>
  <mergeCells count="10">
    <mergeCell ref="F59:G59"/>
    <mergeCell ref="P31:Q31"/>
    <mergeCell ref="T31:U31"/>
    <mergeCell ref="AD31:AE31"/>
    <mergeCell ref="F31:G31"/>
    <mergeCell ref="B1:G1"/>
    <mergeCell ref="I1:N1"/>
    <mergeCell ref="B31:C31"/>
    <mergeCell ref="P1:U1"/>
    <mergeCell ref="K31:L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workbookViewId="0">
      <selection activeCell="F34" sqref="F34"/>
    </sheetView>
  </sheetViews>
  <sheetFormatPr defaultColWidth="8.85546875" defaultRowHeight="15" x14ac:dyDescent="0.25"/>
  <cols>
    <col min="1" max="4" width="12.42578125" customWidth="1"/>
    <col min="5" max="5" width="14.42578125" customWidth="1"/>
    <col min="6" max="10" width="12.42578125" customWidth="1"/>
  </cols>
  <sheetData>
    <row r="1" spans="1:6" x14ac:dyDescent="0.25">
      <c r="A1" s="51" t="s">
        <v>6</v>
      </c>
      <c r="B1" s="51"/>
      <c r="C1" s="51"/>
      <c r="D1" s="51"/>
      <c r="E1" s="51"/>
    </row>
    <row r="2" spans="1:6" s="1" customFormat="1" x14ac:dyDescent="0.25">
      <c r="B2" s="1" t="s">
        <v>0</v>
      </c>
      <c r="C2" s="1" t="s">
        <v>2</v>
      </c>
      <c r="D2" s="1" t="s">
        <v>3</v>
      </c>
      <c r="E2" s="1" t="s">
        <v>1</v>
      </c>
    </row>
    <row r="3" spans="1:6" x14ac:dyDescent="0.25">
      <c r="A3" s="1">
        <v>1970</v>
      </c>
      <c r="B3" s="2">
        <v>0.10169491525423729</v>
      </c>
      <c r="C3" s="2">
        <v>5.5555555555555552E-2</v>
      </c>
      <c r="D3" s="2">
        <v>0</v>
      </c>
      <c r="E3" s="3">
        <v>0</v>
      </c>
    </row>
    <row r="4" spans="1:6" x14ac:dyDescent="0.25">
      <c r="A4" s="1">
        <v>1972</v>
      </c>
      <c r="B4" s="2">
        <v>9.6045197740112997E-2</v>
      </c>
      <c r="C4" s="2">
        <v>8.3333333333333329E-2</v>
      </c>
      <c r="D4" s="2">
        <v>0.2</v>
      </c>
      <c r="E4" s="6">
        <f>AVERAGE(E3,E5)</f>
        <v>4.1666666666666664E-2</v>
      </c>
      <c r="F4" t="s">
        <v>5</v>
      </c>
    </row>
    <row r="5" spans="1:6" x14ac:dyDescent="0.25">
      <c r="A5" s="1">
        <v>1974</v>
      </c>
      <c r="B5" s="2">
        <v>0.13907284768211919</v>
      </c>
      <c r="C5" s="2">
        <v>0.1111111111111111</v>
      </c>
      <c r="D5" s="2">
        <v>0.2</v>
      </c>
      <c r="E5" s="3">
        <v>8.3333333333333329E-2</v>
      </c>
    </row>
    <row r="6" spans="1:6" x14ac:dyDescent="0.25">
      <c r="A6" s="1">
        <v>1976</v>
      </c>
      <c r="B6" s="2">
        <v>0.2119205298013245</v>
      </c>
      <c r="C6" s="2">
        <v>0.1388888888888889</v>
      </c>
      <c r="D6" s="2">
        <v>0</v>
      </c>
      <c r="E6" s="6">
        <f>AVERAGE(E5,E7)</f>
        <v>0.125</v>
      </c>
    </row>
    <row r="7" spans="1:6" x14ac:dyDescent="0.25">
      <c r="A7" s="1">
        <v>1978</v>
      </c>
      <c r="B7" s="2">
        <v>0.2119205298013245</v>
      </c>
      <c r="C7" s="2">
        <v>0.16666666666666666</v>
      </c>
      <c r="D7" s="2">
        <v>0</v>
      </c>
      <c r="E7" s="3">
        <v>0.16666666666666666</v>
      </c>
    </row>
    <row r="8" spans="1:6" x14ac:dyDescent="0.25">
      <c r="A8" s="1">
        <v>1980</v>
      </c>
      <c r="B8" s="2">
        <v>0.24503311258278146</v>
      </c>
      <c r="C8" s="2">
        <v>0.22222222222222221</v>
      </c>
      <c r="D8" s="2">
        <v>0</v>
      </c>
      <c r="E8" s="6">
        <f>AVERAGE(E7,E9)</f>
        <v>8.3333333333333329E-2</v>
      </c>
    </row>
    <row r="9" spans="1:6" x14ac:dyDescent="0.25">
      <c r="A9" s="1">
        <v>1982</v>
      </c>
      <c r="B9" s="2">
        <v>0.25165562913907286</v>
      </c>
      <c r="C9" s="2">
        <v>0.25</v>
      </c>
      <c r="D9" s="2">
        <v>0.6</v>
      </c>
      <c r="E9" s="3">
        <v>0</v>
      </c>
    </row>
    <row r="10" spans="1:6" x14ac:dyDescent="0.25">
      <c r="A10" s="1">
        <v>1984</v>
      </c>
      <c r="B10" s="2">
        <v>0.24503311258278146</v>
      </c>
      <c r="C10" s="2">
        <v>0.1388888888888889</v>
      </c>
      <c r="D10" s="2">
        <v>0.2</v>
      </c>
      <c r="E10" s="6">
        <f>AVERAGE(E9,E11)</f>
        <v>4.1666666666666664E-2</v>
      </c>
    </row>
    <row r="11" spans="1:6" x14ac:dyDescent="0.25">
      <c r="A11" s="1">
        <v>1986</v>
      </c>
      <c r="B11" s="2">
        <v>0.23841059602649006</v>
      </c>
      <c r="C11" s="2">
        <v>0.1388888888888889</v>
      </c>
      <c r="D11" s="2">
        <v>0.4</v>
      </c>
      <c r="E11" s="3">
        <v>8.3333333333333329E-2</v>
      </c>
    </row>
    <row r="12" spans="1:6" x14ac:dyDescent="0.25">
      <c r="A12" s="1">
        <v>1988</v>
      </c>
      <c r="B12" s="2">
        <v>0.23841059602649006</v>
      </c>
      <c r="C12" s="2">
        <v>0.19444444444444445</v>
      </c>
      <c r="D12" s="2">
        <v>0.4</v>
      </c>
      <c r="E12" s="6">
        <f>AVERAGE(E11,E13)</f>
        <v>0.125</v>
      </c>
    </row>
    <row r="13" spans="1:6" x14ac:dyDescent="0.25">
      <c r="A13" s="1">
        <v>1990</v>
      </c>
      <c r="B13" s="2">
        <v>0.25827814569536423</v>
      </c>
      <c r="C13" s="2">
        <v>0.19444444444444445</v>
      </c>
      <c r="D13" s="2">
        <v>0.6</v>
      </c>
      <c r="E13" s="3">
        <v>0.16666666666666666</v>
      </c>
    </row>
    <row r="14" spans="1:6" x14ac:dyDescent="0.25">
      <c r="A14" s="1">
        <v>1992</v>
      </c>
      <c r="B14" s="2">
        <v>0.25827814569536423</v>
      </c>
      <c r="C14" s="2">
        <v>0.19444444444444445</v>
      </c>
      <c r="D14" s="2">
        <v>0.6</v>
      </c>
      <c r="E14" s="6">
        <f>AVERAGE(E13,E15)</f>
        <v>0.16666666666666666</v>
      </c>
    </row>
    <row r="15" spans="1:6" x14ac:dyDescent="0.25">
      <c r="A15" s="1">
        <v>1994</v>
      </c>
      <c r="B15" s="2">
        <v>0.28476821192052981</v>
      </c>
      <c r="C15" s="2">
        <v>0.22222222222222221</v>
      </c>
      <c r="D15" s="2">
        <v>0</v>
      </c>
      <c r="E15" s="3">
        <v>0.16666666666666666</v>
      </c>
    </row>
    <row r="16" spans="1:6" x14ac:dyDescent="0.25">
      <c r="A16" s="1">
        <v>1996</v>
      </c>
      <c r="B16" s="2">
        <v>0.29139072847682118</v>
      </c>
      <c r="C16" s="2">
        <v>0.25</v>
      </c>
      <c r="D16" s="2">
        <v>0.6</v>
      </c>
      <c r="E16" s="6">
        <f>AVERAGE(E15,E17)</f>
        <v>0.16666666666666666</v>
      </c>
    </row>
    <row r="17" spans="1:5" x14ac:dyDescent="0.25">
      <c r="A17" s="1">
        <v>1998</v>
      </c>
      <c r="B17" s="2">
        <v>0.30463576158940397</v>
      </c>
      <c r="C17" s="2">
        <v>0.25</v>
      </c>
      <c r="D17" s="2">
        <v>0.4</v>
      </c>
      <c r="E17" s="3">
        <v>0.16666666666666666</v>
      </c>
    </row>
    <row r="18" spans="1:5" x14ac:dyDescent="0.25">
      <c r="A18" s="1">
        <v>2000</v>
      </c>
      <c r="B18" s="2">
        <v>0.31125827814569534</v>
      </c>
      <c r="C18" s="2">
        <v>0.22222222222222221</v>
      </c>
      <c r="D18" s="2">
        <v>0.4</v>
      </c>
      <c r="E18" s="6">
        <f>AVERAGE(E17,E19)</f>
        <v>0.25</v>
      </c>
    </row>
    <row r="19" spans="1:5" x14ac:dyDescent="0.25">
      <c r="A19" s="1">
        <v>2002</v>
      </c>
      <c r="B19" s="2">
        <v>0.31788079470198677</v>
      </c>
      <c r="C19" s="2">
        <v>0.22222222222222221</v>
      </c>
      <c r="D19" s="2">
        <v>0.4</v>
      </c>
      <c r="E19" s="3">
        <v>0.33333333333333331</v>
      </c>
    </row>
    <row r="20" spans="1:5" x14ac:dyDescent="0.25">
      <c r="A20" s="1">
        <v>2004</v>
      </c>
      <c r="B20" s="2">
        <v>0.30463576158940397</v>
      </c>
      <c r="C20" s="2">
        <v>0.25</v>
      </c>
      <c r="D20" s="2">
        <v>0.4</v>
      </c>
      <c r="E20" s="6">
        <f>AVERAGE(E19,E21)</f>
        <v>0.33333333333333331</v>
      </c>
    </row>
    <row r="21" spans="1:5" x14ac:dyDescent="0.25">
      <c r="A21" s="1">
        <v>2006</v>
      </c>
      <c r="B21" s="2">
        <v>0.30463576158940397</v>
      </c>
      <c r="C21" s="2">
        <v>0.22222222222222221</v>
      </c>
      <c r="D21" s="2">
        <v>0.2</v>
      </c>
      <c r="E21" s="3">
        <v>0.33333333333333331</v>
      </c>
    </row>
    <row r="22" spans="1:5" x14ac:dyDescent="0.25">
      <c r="A22" s="1">
        <v>2008</v>
      </c>
      <c r="B22" s="2">
        <v>0.33774834437086093</v>
      </c>
      <c r="C22" s="2">
        <v>0.22222222222222221</v>
      </c>
      <c r="D22" s="2">
        <v>0.2</v>
      </c>
      <c r="E22" s="6">
        <f>AVERAGE(E21,E23)</f>
        <v>0.29166666666666663</v>
      </c>
    </row>
    <row r="23" spans="1:5" x14ac:dyDescent="0.25">
      <c r="A23" s="1">
        <v>2010</v>
      </c>
      <c r="B23" s="2">
        <v>0.31788079470198677</v>
      </c>
      <c r="C23" s="2">
        <v>0.22222222222222221</v>
      </c>
      <c r="D23" s="2">
        <v>0.2</v>
      </c>
      <c r="E23" s="3">
        <v>0.25</v>
      </c>
    </row>
    <row r="24" spans="1:5" x14ac:dyDescent="0.25">
      <c r="A24" s="1">
        <v>2012</v>
      </c>
      <c r="B24" s="2">
        <v>0.30463576158940397</v>
      </c>
      <c r="C24" s="2">
        <v>0.25</v>
      </c>
      <c r="D24" s="2">
        <v>0.4</v>
      </c>
      <c r="E24" s="6">
        <f>AVERAGE(E23,E25)</f>
        <v>0.25</v>
      </c>
    </row>
    <row r="25" spans="1:5" x14ac:dyDescent="0.25">
      <c r="A25" s="1">
        <v>2014</v>
      </c>
      <c r="B25" s="2">
        <v>0.29801324503311261</v>
      </c>
      <c r="C25" s="2">
        <v>0.25</v>
      </c>
      <c r="D25" s="2">
        <v>0.4</v>
      </c>
      <c r="E25" s="3">
        <v>0.25</v>
      </c>
    </row>
    <row r="26" spans="1:5" x14ac:dyDescent="0.25">
      <c r="A26" s="1">
        <v>2016</v>
      </c>
      <c r="B26" s="2">
        <v>0.27814569536423839</v>
      </c>
      <c r="C26" s="2">
        <v>0.25</v>
      </c>
      <c r="D26" s="2">
        <v>0.4</v>
      </c>
      <c r="E26" s="6">
        <f>AVERAGE(E25,E27)</f>
        <v>0.20833333333333331</v>
      </c>
    </row>
    <row r="27" spans="1:5" x14ac:dyDescent="0.25">
      <c r="A27" s="1">
        <v>2018</v>
      </c>
      <c r="B27" s="2">
        <v>0.34437086092715202</v>
      </c>
      <c r="C27" s="2">
        <v>0.30555555555555602</v>
      </c>
      <c r="D27" s="2">
        <v>0.4</v>
      </c>
      <c r="E27" s="3">
        <v>0.16666666666666666</v>
      </c>
    </row>
  </sheetData>
  <mergeCells count="1">
    <mergeCell ref="A1:E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</vt:vector>
  </HeadingPairs>
  <TitlesOfParts>
    <vt:vector size="8" baseType="lpstr">
      <vt:lpstr>SHEET Overview</vt:lpstr>
      <vt:lpstr>Total # all candidates </vt:lpstr>
      <vt:lpstr>Each Statewide &amp; Federal Office</vt:lpstr>
      <vt:lpstr>Pres and Statewide</vt:lpstr>
      <vt:lpstr>SHEET Democrats vs Republicans</vt:lpstr>
      <vt:lpstr>SHEET % Women in Delegation</vt:lpstr>
      <vt:lpstr>GRAPH % Women in Delegation</vt:lpstr>
      <vt:lpstr>GRAPH Women who Ran vs Won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 M.</dc:creator>
  <cp:lastModifiedBy>Shannon Wegele</cp:lastModifiedBy>
  <cp:lastPrinted>2020-01-14T14:30:19Z</cp:lastPrinted>
  <dcterms:created xsi:type="dcterms:W3CDTF">2019-08-19T17:52:21Z</dcterms:created>
  <dcterms:modified xsi:type="dcterms:W3CDTF">2020-01-14T18:41:54Z</dcterms:modified>
</cp:coreProperties>
</file>