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Sheet1" sheetId="1" r:id="rId1"/>
  </sheets>
  <definedNames>
    <definedName name="_xlnm.Print_Area" localSheetId="0">'Sheet1'!$A$1:$N$686</definedName>
  </definedNames>
  <calcPr fullCalcOnLoad="1"/>
</workbook>
</file>

<file path=xl/sharedStrings.xml><?xml version="1.0" encoding="utf-8"?>
<sst xmlns="http://schemas.openxmlformats.org/spreadsheetml/2006/main" count="881" uniqueCount="398">
  <si>
    <t>Facility</t>
  </si>
  <si>
    <t>Total</t>
  </si>
  <si>
    <t>May 1998</t>
  </si>
  <si>
    <t>Meriden</t>
  </si>
  <si>
    <t>Bridgeport</t>
  </si>
  <si>
    <t>Torrington</t>
  </si>
  <si>
    <t>Waterbury</t>
  </si>
  <si>
    <t>West Haven</t>
  </si>
  <si>
    <t>Bristol</t>
  </si>
  <si>
    <t>Norwalk</t>
  </si>
  <si>
    <t>East  Haven</t>
  </si>
  <si>
    <t>New Britain</t>
  </si>
  <si>
    <t>Telephone Betting</t>
  </si>
  <si>
    <t>Branch Total</t>
  </si>
  <si>
    <t>Sports Haven</t>
  </si>
  <si>
    <t>Bradley Teletheater</t>
  </si>
  <si>
    <t>Bridgeport Simulcast</t>
  </si>
  <si>
    <t>Plainfield Simulcast</t>
  </si>
  <si>
    <t>Milford</t>
  </si>
  <si>
    <t xml:space="preserve">Hartford </t>
  </si>
  <si>
    <t>Grand Total</t>
  </si>
  <si>
    <t>Calendar Year 1998</t>
  </si>
  <si>
    <t>May 1999</t>
  </si>
  <si>
    <t>Calendar Year 1999</t>
  </si>
  <si>
    <t>May 2000</t>
  </si>
  <si>
    <t>Calendar Year 2000</t>
  </si>
  <si>
    <t>Calendar Year 2001</t>
  </si>
  <si>
    <t>Calendar Year 2002</t>
  </si>
  <si>
    <t>Calendar Year 2003</t>
  </si>
  <si>
    <t>Calendar Year 2004</t>
  </si>
  <si>
    <t>June 1998</t>
  </si>
  <si>
    <t>July 1998</t>
  </si>
  <si>
    <t>March 1999</t>
  </si>
  <si>
    <t>January 1998</t>
  </si>
  <si>
    <t>February 1998</t>
  </si>
  <si>
    <t>March 1998</t>
  </si>
  <si>
    <t>April 1998</t>
  </si>
  <si>
    <t>August 1998</t>
  </si>
  <si>
    <t>September 1998</t>
  </si>
  <si>
    <t>October 1998</t>
  </si>
  <si>
    <t>November 1998</t>
  </si>
  <si>
    <t>December 1998</t>
  </si>
  <si>
    <t>January 1999</t>
  </si>
  <si>
    <t>February 1999</t>
  </si>
  <si>
    <t>April 1999</t>
  </si>
  <si>
    <t>June 1999</t>
  </si>
  <si>
    <t>July 1999</t>
  </si>
  <si>
    <t>August 1999</t>
  </si>
  <si>
    <t>September 1999</t>
  </si>
  <si>
    <t>October 1999</t>
  </si>
  <si>
    <t>November 1999</t>
  </si>
  <si>
    <t>December 1999</t>
  </si>
  <si>
    <t>January 2000</t>
  </si>
  <si>
    <t>February 2000</t>
  </si>
  <si>
    <t>March 2000</t>
  </si>
  <si>
    <t>April 2000</t>
  </si>
  <si>
    <t>June 2000</t>
  </si>
  <si>
    <t>July 2000</t>
  </si>
  <si>
    <t>August 2000</t>
  </si>
  <si>
    <t>September 2000</t>
  </si>
  <si>
    <t>October 2000</t>
  </si>
  <si>
    <t>November 2000</t>
  </si>
  <si>
    <t>December 2000</t>
  </si>
  <si>
    <t>January 2001</t>
  </si>
  <si>
    <t>February 2001</t>
  </si>
  <si>
    <t>March 2001</t>
  </si>
  <si>
    <t>April 2001</t>
  </si>
  <si>
    <t>May 2001</t>
  </si>
  <si>
    <t>June 2001</t>
  </si>
  <si>
    <t>July 2001</t>
  </si>
  <si>
    <t>August 2001</t>
  </si>
  <si>
    <t>September 2001</t>
  </si>
  <si>
    <t>October 2001</t>
  </si>
  <si>
    <t>November 2001</t>
  </si>
  <si>
    <t>December 2001</t>
  </si>
  <si>
    <t>January 2002</t>
  </si>
  <si>
    <t>February 2002</t>
  </si>
  <si>
    <t>March 2002</t>
  </si>
  <si>
    <t>April 2002</t>
  </si>
  <si>
    <t>May 2002</t>
  </si>
  <si>
    <t>June 2002</t>
  </si>
  <si>
    <t>July 2002</t>
  </si>
  <si>
    <t>August 2002</t>
  </si>
  <si>
    <t>September 2002</t>
  </si>
  <si>
    <t>October 2002</t>
  </si>
  <si>
    <t>November 2002</t>
  </si>
  <si>
    <t>December 2002</t>
  </si>
  <si>
    <t>January 2003</t>
  </si>
  <si>
    <t>February 2003</t>
  </si>
  <si>
    <t>March 2003</t>
  </si>
  <si>
    <t>April 2003</t>
  </si>
  <si>
    <t>May 2003</t>
  </si>
  <si>
    <t>June 2003</t>
  </si>
  <si>
    <t>July 2003</t>
  </si>
  <si>
    <t>August 2003</t>
  </si>
  <si>
    <t>Septembe 2003</t>
  </si>
  <si>
    <t>October 2003</t>
  </si>
  <si>
    <t>November 2003</t>
  </si>
  <si>
    <t>December 2003</t>
  </si>
  <si>
    <t>January 2004</t>
  </si>
  <si>
    <t>February 2004</t>
  </si>
  <si>
    <t xml:space="preserve">April 2004 </t>
  </si>
  <si>
    <t>May 2004</t>
  </si>
  <si>
    <t>June 2004</t>
  </si>
  <si>
    <t>July 2004</t>
  </si>
  <si>
    <t>August 2004</t>
  </si>
  <si>
    <t>September 2004</t>
  </si>
  <si>
    <t>October 2004</t>
  </si>
  <si>
    <t>November 2004</t>
  </si>
  <si>
    <t>December 2004</t>
  </si>
  <si>
    <t>The West Haven branch was closed as of September 18, 2004.</t>
  </si>
  <si>
    <t>The Meriden branch was closed as of August 31, 1999.</t>
  </si>
  <si>
    <t>Handle</t>
  </si>
  <si>
    <t>Amount Returned to</t>
  </si>
  <si>
    <t>Public (Prizes)</t>
  </si>
  <si>
    <t>Connecticut Jai Alai, Inc. (Milford Jai Alai) ceased operations December 12, 2001.  AEI began operating a branch facility in Milford on December 13, 2001.</t>
  </si>
  <si>
    <t>Calendar Year 2005</t>
  </si>
  <si>
    <t>January 2005</t>
  </si>
  <si>
    <t>February 2005</t>
  </si>
  <si>
    <t>March 2005</t>
  </si>
  <si>
    <t>March 2004</t>
  </si>
  <si>
    <t xml:space="preserve">April 2005 </t>
  </si>
  <si>
    <t>May 2005</t>
  </si>
  <si>
    <t>June 2005</t>
  </si>
  <si>
    <t>July 2005</t>
  </si>
  <si>
    <t>August 2005</t>
  </si>
  <si>
    <t>September 2005</t>
  </si>
  <si>
    <t>October 2005</t>
  </si>
  <si>
    <t>November 2005</t>
  </si>
  <si>
    <t>December 2005</t>
  </si>
  <si>
    <t>Plainfield Greyhound Park Simulcast closed on Friday, August 12,2005 and reopened on Monday, November 21, 2005.</t>
  </si>
  <si>
    <t>Calendar Year 2006</t>
  </si>
  <si>
    <t>January 2006</t>
  </si>
  <si>
    <t>February 2006</t>
  </si>
  <si>
    <t>March 2006</t>
  </si>
  <si>
    <t xml:space="preserve">April 2006 </t>
  </si>
  <si>
    <t>May 2006</t>
  </si>
  <si>
    <t>June 2006</t>
  </si>
  <si>
    <t>July 2006</t>
  </si>
  <si>
    <t>August 2006</t>
  </si>
  <si>
    <t>September 2006</t>
  </si>
  <si>
    <t>October 2006</t>
  </si>
  <si>
    <t>November 2006</t>
  </si>
  <si>
    <t>December 2006</t>
  </si>
  <si>
    <t>Plainfield Greyhound Park Simulcast closed on Monday, May 29, 2006.</t>
  </si>
  <si>
    <t>Calendar Year 2007</t>
  </si>
  <si>
    <t>Account Wagering</t>
  </si>
  <si>
    <t>Shoreline Star (Bridgeport)</t>
  </si>
  <si>
    <t>January 2007</t>
  </si>
  <si>
    <t>February 2007</t>
  </si>
  <si>
    <t>March 2007</t>
  </si>
  <si>
    <t>April 2007</t>
  </si>
  <si>
    <t>May 2007</t>
  </si>
  <si>
    <t>June 2007</t>
  </si>
  <si>
    <t>July 2007</t>
  </si>
  <si>
    <t>August 2007</t>
  </si>
  <si>
    <t>September 2007</t>
  </si>
  <si>
    <t>October 2007</t>
  </si>
  <si>
    <t>November 2007</t>
  </si>
  <si>
    <t>December 2007</t>
  </si>
  <si>
    <t>Bradley (Windsor Locks)</t>
  </si>
  <si>
    <t>Milford branch closed on January 19, 2007.</t>
  </si>
  <si>
    <t>East Haven, Torrington, and Waterbury upgraded to simulcast facilities on September 20, 2007.  Norwalk is the only facility that is not a simulcast facility.</t>
  </si>
  <si>
    <t>Calendar Year 2008</t>
  </si>
  <si>
    <t>January 2008</t>
  </si>
  <si>
    <t>February 2008</t>
  </si>
  <si>
    <t>March 2008</t>
  </si>
  <si>
    <t>April 2008</t>
  </si>
  <si>
    <t>May 2008</t>
  </si>
  <si>
    <t>June 2008</t>
  </si>
  <si>
    <t>July 2008</t>
  </si>
  <si>
    <t>August 2008</t>
  </si>
  <si>
    <t>September 2008</t>
  </si>
  <si>
    <t>October 2008</t>
  </si>
  <si>
    <t>November 2008</t>
  </si>
  <si>
    <t>December 2008</t>
  </si>
  <si>
    <t>Norwalk upgraded to a simulcast facility on April 10, 2008.</t>
  </si>
  <si>
    <t>Bridgeport -- Shoreline Star</t>
  </si>
  <si>
    <t>New Haven -- Account Wagering</t>
  </si>
  <si>
    <t>New Haven -- Sports Haven</t>
  </si>
  <si>
    <t>Putnam</t>
  </si>
  <si>
    <t xml:space="preserve">Windsor Locks -- Bradley </t>
  </si>
  <si>
    <t>Calendar Year 2009</t>
  </si>
  <si>
    <t>January 2009</t>
  </si>
  <si>
    <t>February 2009</t>
  </si>
  <si>
    <t>March 2009</t>
  </si>
  <si>
    <t>April 2009</t>
  </si>
  <si>
    <t>May 2009</t>
  </si>
  <si>
    <t>June 2009</t>
  </si>
  <si>
    <t>July 2009</t>
  </si>
  <si>
    <t>August 2009</t>
  </si>
  <si>
    <t>September 2009</t>
  </si>
  <si>
    <t>October 2009</t>
  </si>
  <si>
    <t>November 2009</t>
  </si>
  <si>
    <t>December 2009</t>
  </si>
  <si>
    <t>Milford reopened as a branch on March 31, 2009 and upgraded to a simulcast facility on July 24, 2009.</t>
  </si>
  <si>
    <t>Putnam opened as a simulcast facility on September 9, 2009.</t>
  </si>
  <si>
    <t>Manchester</t>
  </si>
  <si>
    <t>New London</t>
  </si>
  <si>
    <t>Calendar Year 2010</t>
  </si>
  <si>
    <t>January 2010</t>
  </si>
  <si>
    <t>February 2010</t>
  </si>
  <si>
    <t>March 2010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</si>
  <si>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</si>
  <si>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</si>
  <si>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</si>
  <si>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</si>
  <si>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</si>
  <si>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</si>
  <si>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</si>
  <si>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</si>
  <si>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</si>
  <si>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AMOUNT RETURNED TO PUBLIC (PRIZES)</t>
  </si>
  <si>
    <t xml:space="preserve">Manchester opened as a Simulcast Facility Facility on August 25, 2010. </t>
  </si>
  <si>
    <t xml:space="preserve">New London opened as a Simulcast Facility  on November 01, 2010. </t>
  </si>
  <si>
    <t>Calendar Year 2011</t>
  </si>
  <si>
    <t>January 2011</t>
  </si>
  <si>
    <t>February 2011</t>
  </si>
  <si>
    <t>March 2011</t>
  </si>
  <si>
    <t>April 2011</t>
  </si>
  <si>
    <t>May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</si>
  <si>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</si>
  <si>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</si>
  <si>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</si>
  <si>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</si>
  <si>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</si>
  <si>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</si>
  <si>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</si>
  <si>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Willimantic</t>
  </si>
  <si>
    <t>Willimantic opened as a Simulcast Facility Facility on February 09. 2011</t>
  </si>
  <si>
    <t>Calendar Year 2012</t>
  </si>
  <si>
    <t>January 2012</t>
  </si>
  <si>
    <t>January 2013</t>
  </si>
  <si>
    <t>February 2012</t>
  </si>
  <si>
    <t>March 2012</t>
  </si>
  <si>
    <t>April 2012</t>
  </si>
  <si>
    <t>May 2012</t>
  </si>
  <si>
    <t>June 2012</t>
  </si>
  <si>
    <t>July 2012</t>
  </si>
  <si>
    <t>August 2012</t>
  </si>
  <si>
    <t>September 2012</t>
  </si>
  <si>
    <t>October 2012</t>
  </si>
  <si>
    <t>November 2012</t>
  </si>
  <si>
    <t>December 2012</t>
  </si>
  <si>
    <t>Calendar Year 2013</t>
  </si>
  <si>
    <t>February 2013</t>
  </si>
  <si>
    <t>March 2013</t>
  </si>
  <si>
    <t>April 2013</t>
  </si>
  <si>
    <t>May 2013</t>
  </si>
  <si>
    <t>June 2013</t>
  </si>
  <si>
    <t>July 2013</t>
  </si>
  <si>
    <t>August 2013</t>
  </si>
  <si>
    <t>September 2013</t>
  </si>
  <si>
    <t>October 2013</t>
  </si>
  <si>
    <t>November 2013</t>
  </si>
  <si>
    <t>December 2013</t>
  </si>
  <si>
    <t xml:space="preserve"> </t>
  </si>
  <si>
    <t>G4 -Online Wagering</t>
  </si>
  <si>
    <t xml:space="preserve">Online Wagering had a soft launch in which it was offered to a limited number of patron beginning April 8th, 2013,on June 7th, 2013  all patrons were offer full access to online wagering. </t>
  </si>
  <si>
    <t>Calendar Year 2014</t>
  </si>
  <si>
    <t>January 2014</t>
  </si>
  <si>
    <t>February 2014</t>
  </si>
  <si>
    <t>March 2014</t>
  </si>
  <si>
    <t>April 2014</t>
  </si>
  <si>
    <t>May 2014</t>
  </si>
  <si>
    <t>June 2014</t>
  </si>
  <si>
    <t>July 2014</t>
  </si>
  <si>
    <t>August 2014</t>
  </si>
  <si>
    <t>September 2014</t>
  </si>
  <si>
    <t>October 2014</t>
  </si>
  <si>
    <t>November 2014</t>
  </si>
  <si>
    <t>December 2014</t>
  </si>
  <si>
    <t>Calendar Year 2015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</si>
  <si>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</si>
  <si>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</si>
  <si>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</si>
  <si>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</si>
  <si>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</si>
  <si>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</si>
  <si>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</si>
  <si>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</si>
  <si>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</si>
  <si>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</si>
  <si>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</si>
  <si>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</si>
  <si>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t>On 3/9/15 Sportech closed the Willimantic OTB Branch. The closing is not regulatory in nature and is simply a landlord tenant issue.</t>
  </si>
  <si>
    <t>Calendar Year 2016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</si>
  <si>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</si>
  <si>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</si>
  <si>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</si>
  <si>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</si>
  <si>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</si>
  <si>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</si>
  <si>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</si>
  <si>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</si>
  <si>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</si>
  <si>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</si>
  <si>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</si>
  <si>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</si>
  <si>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BRIDGEPORT  (SHORELINE)</t>
  </si>
  <si>
    <t>BRISTOL</t>
  </si>
  <si>
    <t>EAST HAVEN</t>
  </si>
  <si>
    <t>HARTFORD</t>
  </si>
  <si>
    <t>MANCHESTER</t>
  </si>
  <si>
    <t>MILFORD</t>
  </si>
  <si>
    <t>NEW BRITAIN</t>
  </si>
  <si>
    <t>NEW HAVEN   (ACCOUNT WAGERING)</t>
  </si>
  <si>
    <t>NEW HAVEN   (SPORTS HAVEN)</t>
  </si>
  <si>
    <t>NEW LONDON</t>
  </si>
  <si>
    <t>NORWALK</t>
  </si>
  <si>
    <t>PUTNAM</t>
  </si>
  <si>
    <t>STAMFORD</t>
  </si>
  <si>
    <t xml:space="preserve"> TORRINGTON</t>
  </si>
  <si>
    <t>WATERBURY</t>
  </si>
  <si>
    <t>*WILLIMANTIC/WINDHAM</t>
  </si>
  <si>
    <t>WINDSOR LOCKS   (BRADLEY)</t>
  </si>
  <si>
    <t>G-4 WAGERING</t>
  </si>
  <si>
    <t>GRAND TOTAL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</si>
  <si>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</si>
  <si>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</si>
  <si>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</si>
  <si>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</si>
  <si>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</si>
  <si>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</si>
  <si>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</si>
  <si>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</si>
  <si>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</si>
  <si>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</si>
  <si>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</si>
  <si>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</si>
  <si>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Calendar Year 2017</t>
  </si>
  <si>
    <t>Calendar Year 2018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</si>
  <si>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</si>
  <si>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</si>
  <si>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</si>
  <si>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</si>
  <si>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</si>
  <si>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</si>
  <si>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</si>
  <si>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</si>
  <si>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</si>
  <si>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</si>
  <si>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</si>
  <si>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</si>
  <si>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Calendar Year 2019</t>
  </si>
  <si>
    <t>January 2019</t>
  </si>
  <si>
    <t>February 2019</t>
  </si>
  <si>
    <t>March 2019</t>
  </si>
  <si>
    <t>April 2019</t>
  </si>
  <si>
    <t>May 2019</t>
  </si>
  <si>
    <t>June 2019</t>
  </si>
  <si>
    <t>July 2019</t>
  </si>
  <si>
    <t>August 2019</t>
  </si>
  <si>
    <t>September 2019</t>
  </si>
  <si>
    <t>October 2019</t>
  </si>
  <si>
    <t>November 2019</t>
  </si>
  <si>
    <t>December 2019</t>
  </si>
  <si>
    <t xml:space="preserve"> -   </t>
  </si>
  <si>
    <t>Calendar Year 2020</t>
  </si>
  <si>
    <t>January 2020</t>
  </si>
  <si>
    <t>February 2020</t>
  </si>
  <si>
    <t>March 2020</t>
  </si>
  <si>
    <t>April 2020</t>
  </si>
  <si>
    <t>May 2020</t>
  </si>
  <si>
    <t>June 2020</t>
  </si>
  <si>
    <t>July 2020</t>
  </si>
  <si>
    <t>August 2020</t>
  </si>
  <si>
    <t>September 2020</t>
  </si>
  <si>
    <t>October 2020</t>
  </si>
  <si>
    <t>November 2020</t>
  </si>
  <si>
    <t>December 2020</t>
  </si>
  <si>
    <t>January 2021</t>
  </si>
  <si>
    <t>February 2021</t>
  </si>
  <si>
    <t>March 2021</t>
  </si>
  <si>
    <t>April 2021</t>
  </si>
  <si>
    <t>May 2021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</si>
  <si>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</si>
  <si>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</si>
  <si>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</si>
  <si>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</si>
  <si>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</si>
  <si>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</si>
  <si>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</si>
  <si>
    <t>Calendar Year 2021</t>
  </si>
  <si>
    <t>OTB Calendar Year - Handle and Amounts Returned to Public  1998-2020</t>
  </si>
  <si>
    <t>Calendar Year 2022</t>
  </si>
  <si>
    <t>January 2022</t>
  </si>
  <si>
    <t>February 2022</t>
  </si>
  <si>
    <t>March 2022</t>
  </si>
  <si>
    <t>April 2022</t>
  </si>
  <si>
    <t>May 2022</t>
  </si>
  <si>
    <t>June 2022</t>
  </si>
  <si>
    <t>July 2022</t>
  </si>
  <si>
    <t>August 2022</t>
  </si>
  <si>
    <t>September 2022</t>
  </si>
  <si>
    <t>October 2022</t>
  </si>
  <si>
    <t>November 2022</t>
  </si>
  <si>
    <t>December 2022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</si>
</sst>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409]mmm\-yy;@"/>
    <numFmt numFmtId="167" formatCode="[$-409]dddd\,\ mmmm\ d\,\ yyyy"/>
  </numFmts>
  <fonts count="46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12"/>
      <color indexed="8"/>
      <name val="Arial"/>
      <family val="2"/>
    </font>
    <font>
      <sz val="12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 quotePrefix="1">
      <alignment horizontal="center"/>
    </xf>
    <xf numFmtId="0" fontId="3" fillId="0" borderId="0" xfId="0" applyFont="1" applyAlignment="1" quotePrefix="1">
      <alignment horizontal="center"/>
    </xf>
    <xf numFmtId="37" fontId="3" fillId="0" borderId="0" xfId="0" applyNumberFormat="1" applyFont="1" applyAlignment="1" quotePrefix="1">
      <alignment horizontal="right"/>
    </xf>
    <xf numFmtId="37" fontId="0" fillId="0" borderId="0" xfId="0" applyNumberFormat="1" applyFont="1" applyAlignment="1">
      <alignment/>
    </xf>
    <xf numFmtId="17" fontId="3" fillId="0" borderId="0" xfId="0" applyNumberFormat="1" applyFont="1" applyAlignment="1">
      <alignment horizontal="left"/>
    </xf>
    <xf numFmtId="37" fontId="0" fillId="0" borderId="0" xfId="0" applyNumberFormat="1" applyFont="1" applyAlignment="1">
      <alignment horizontal="right"/>
    </xf>
    <xf numFmtId="37" fontId="0" fillId="0" borderId="0" xfId="0" applyNumberFormat="1" applyFont="1" applyAlignment="1" quotePrefix="1">
      <alignment horizontal="right"/>
    </xf>
    <xf numFmtId="0" fontId="3" fillId="0" borderId="0" xfId="0" applyFont="1" applyAlignment="1">
      <alignment horizontal="left"/>
    </xf>
    <xf numFmtId="37" fontId="3" fillId="0" borderId="0" xfId="0" applyNumberFormat="1" applyFont="1" applyAlignment="1">
      <alignment horizontal="right"/>
    </xf>
    <xf numFmtId="37" fontId="3" fillId="0" borderId="0" xfId="0" applyNumberFormat="1" applyFont="1" applyAlignment="1">
      <alignment/>
    </xf>
    <xf numFmtId="37" fontId="4" fillId="0" borderId="0" xfId="0" applyNumberFormat="1" applyFont="1" applyAlignment="1">
      <alignment horizontal="right"/>
    </xf>
    <xf numFmtId="37" fontId="4" fillId="0" borderId="0" xfId="0" applyNumberFormat="1" applyFont="1" applyAlignment="1">
      <alignment/>
    </xf>
    <xf numFmtId="0" fontId="2" fillId="0" borderId="0" xfId="0" applyFont="1" applyAlignment="1" quotePrefix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 quotePrefix="1">
      <alignment horizontal="right"/>
    </xf>
    <xf numFmtId="4" fontId="4" fillId="0" borderId="0" xfId="0" applyNumberFormat="1" applyFont="1" applyAlignment="1">
      <alignment/>
    </xf>
    <xf numFmtId="39" fontId="0" fillId="0" borderId="0" xfId="0" applyNumberFormat="1" applyFont="1" applyAlignment="1">
      <alignment horizontal="right"/>
    </xf>
    <xf numFmtId="39" fontId="4" fillId="0" borderId="0" xfId="0" applyNumberFormat="1" applyFont="1" applyAlignment="1">
      <alignment horizontal="right"/>
    </xf>
    <xf numFmtId="39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39" fontId="6" fillId="33" borderId="0" xfId="0" applyNumberFormat="1" applyFont="1" applyFill="1" applyAlignment="1" applyProtection="1">
      <alignment/>
      <protection/>
    </xf>
    <xf numFmtId="39" fontId="7" fillId="0" borderId="0" xfId="0" applyNumberFormat="1" applyFon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39" fontId="0" fillId="0" borderId="0" xfId="0" applyNumberFormat="1" applyAlignment="1" applyProtection="1">
      <alignment/>
      <protection locked="0"/>
    </xf>
    <xf numFmtId="43" fontId="0" fillId="0" borderId="0" xfId="42" applyFont="1" applyAlignment="1">
      <alignment/>
    </xf>
    <xf numFmtId="0" fontId="44" fillId="0" borderId="0" xfId="0" applyFont="1" applyAlignment="1">
      <alignment/>
    </xf>
    <xf numFmtId="43" fontId="45" fillId="0" borderId="0" xfId="42" applyNumberFormat="1" applyFont="1" applyAlignment="1">
      <alignment/>
    </xf>
    <xf numFmtId="43" fontId="45" fillId="34" borderId="0" xfId="42" applyNumberFormat="1" applyFont="1" applyFill="1" applyAlignment="1">
      <alignment/>
    </xf>
    <xf numFmtId="43" fontId="0" fillId="0" borderId="0" xfId="0" applyNumberFormat="1" applyFont="1" applyAlignment="1">
      <alignment/>
    </xf>
    <xf numFmtId="43" fontId="45" fillId="0" borderId="0" xfId="42" applyFont="1" applyAlignment="1">
      <alignment/>
    </xf>
    <xf numFmtId="43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37"/>
  <sheetViews>
    <sheetView tabSelected="1" workbookViewId="0" topLeftCell="A701">
      <selection activeCell="D716" sqref="D716"/>
    </sheetView>
  </sheetViews>
  <sheetFormatPr defaultColWidth="9.140625" defaultRowHeight="12.75"/>
  <cols>
    <col min="1" max="1" width="29.8515625" style="1" customWidth="1"/>
    <col min="2" max="2" width="20.140625" style="1" customWidth="1"/>
    <col min="3" max="3" width="18.00390625" style="1" customWidth="1"/>
    <col min="4" max="4" width="17.00390625" style="1" customWidth="1"/>
    <col min="5" max="5" width="17.57421875" style="1" customWidth="1"/>
    <col min="6" max="6" width="17.7109375" style="1" customWidth="1"/>
    <col min="7" max="7" width="19.140625" style="1" customWidth="1"/>
    <col min="8" max="8" width="18.28125" style="1" customWidth="1"/>
    <col min="9" max="9" width="17.00390625" style="1" bestFit="1" customWidth="1"/>
    <col min="10" max="11" width="18.28125" style="1" bestFit="1" customWidth="1"/>
    <col min="12" max="12" width="15.421875" style="1" bestFit="1" customWidth="1"/>
    <col min="13" max="13" width="15.57421875" style="1" bestFit="1" customWidth="1"/>
    <col min="14" max="14" width="16.00390625" style="1" customWidth="1"/>
    <col min="15" max="16384" width="9.140625" style="1" customWidth="1"/>
  </cols>
  <sheetData>
    <row r="2" spans="1:14" ht="18">
      <c r="A2" s="16" t="s">
        <v>384</v>
      </c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 customHeight="1">
      <c r="A3" s="18" t="s">
        <v>21</v>
      </c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2.75" customHeight="1">
      <c r="A4" s="18"/>
      <c r="B4" s="11" t="s">
        <v>112</v>
      </c>
      <c r="C4" s="26"/>
      <c r="D4" s="17"/>
      <c r="E4" s="17"/>
      <c r="F4" s="17"/>
      <c r="G4" s="17"/>
      <c r="H4" s="25"/>
      <c r="I4" s="17"/>
      <c r="J4" s="17"/>
      <c r="K4" s="17"/>
      <c r="L4" s="17"/>
      <c r="M4" s="17"/>
      <c r="N4" s="17"/>
    </row>
    <row r="5" spans="1:14" ht="12.75">
      <c r="A5" s="2" t="s">
        <v>0</v>
      </c>
      <c r="B5" s="3" t="s">
        <v>1</v>
      </c>
      <c r="C5" s="4" t="s">
        <v>33</v>
      </c>
      <c r="D5" s="4" t="s">
        <v>34</v>
      </c>
      <c r="E5" s="4" t="s">
        <v>35</v>
      </c>
      <c r="F5" s="4" t="s">
        <v>36</v>
      </c>
      <c r="G5" s="4" t="s">
        <v>2</v>
      </c>
      <c r="H5" s="4" t="s">
        <v>30</v>
      </c>
      <c r="I5" s="4" t="s">
        <v>31</v>
      </c>
      <c r="J5" s="4" t="s">
        <v>37</v>
      </c>
      <c r="K5" s="4" t="s">
        <v>38</v>
      </c>
      <c r="L5" s="4" t="s">
        <v>39</v>
      </c>
      <c r="M5" s="4" t="s">
        <v>40</v>
      </c>
      <c r="N5" s="5" t="s">
        <v>41</v>
      </c>
    </row>
    <row r="6" spans="3:14" ht="12.75">
      <c r="C6" s="6"/>
      <c r="D6" s="7"/>
      <c r="E6" s="7"/>
      <c r="F6" s="7"/>
      <c r="G6" s="7"/>
      <c r="H6" s="7"/>
      <c r="I6" s="7"/>
      <c r="J6" s="6"/>
      <c r="K6" s="7"/>
      <c r="L6" s="7"/>
      <c r="M6" s="7"/>
      <c r="N6" s="7"/>
    </row>
    <row r="7" spans="1:14" ht="12.75">
      <c r="A7" s="8" t="s">
        <v>3</v>
      </c>
      <c r="B7" s="9">
        <f>SUM(C7:N7)</f>
        <v>3781025</v>
      </c>
      <c r="C7" s="7">
        <v>308959</v>
      </c>
      <c r="D7" s="7">
        <v>311010</v>
      </c>
      <c r="E7" s="7">
        <v>294698</v>
      </c>
      <c r="F7" s="7">
        <v>335317</v>
      </c>
      <c r="G7" s="7">
        <v>428874</v>
      </c>
      <c r="H7" s="7">
        <v>341813</v>
      </c>
      <c r="I7" s="7">
        <v>312443</v>
      </c>
      <c r="J7" s="10">
        <v>324508</v>
      </c>
      <c r="K7" s="7">
        <v>280281</v>
      </c>
      <c r="L7" s="7">
        <v>292158</v>
      </c>
      <c r="M7" s="7">
        <v>317110</v>
      </c>
      <c r="N7" s="7">
        <v>233854</v>
      </c>
    </row>
    <row r="8" spans="1:14" ht="12.75">
      <c r="A8" s="8" t="s">
        <v>4</v>
      </c>
      <c r="B8" s="9">
        <f aca="true" t="shared" si="0" ref="B8:B28">SUM(C8:N8)</f>
        <v>5007395</v>
      </c>
      <c r="C8" s="7">
        <v>450565</v>
      </c>
      <c r="D8" s="7">
        <v>441973</v>
      </c>
      <c r="E8" s="7">
        <v>458526</v>
      </c>
      <c r="F8" s="7">
        <v>469672</v>
      </c>
      <c r="G8" s="7">
        <v>480076</v>
      </c>
      <c r="H8" s="7">
        <v>443759</v>
      </c>
      <c r="I8" s="7">
        <v>419094</v>
      </c>
      <c r="J8" s="10">
        <v>422834</v>
      </c>
      <c r="K8" s="7">
        <v>351172</v>
      </c>
      <c r="L8" s="7">
        <v>375228</v>
      </c>
      <c r="M8" s="7">
        <v>373369</v>
      </c>
      <c r="N8" s="7">
        <v>321127</v>
      </c>
    </row>
    <row r="9" spans="1:14" ht="12.75">
      <c r="A9" s="8" t="s">
        <v>5</v>
      </c>
      <c r="B9" s="9">
        <f t="shared" si="0"/>
        <v>3354010</v>
      </c>
      <c r="C9" s="7">
        <v>277842</v>
      </c>
      <c r="D9" s="7">
        <v>280481</v>
      </c>
      <c r="E9" s="7">
        <v>310393</v>
      </c>
      <c r="F9" s="7">
        <v>290137</v>
      </c>
      <c r="G9" s="7">
        <v>381543</v>
      </c>
      <c r="H9" s="7">
        <v>252151</v>
      </c>
      <c r="I9" s="7">
        <v>252193</v>
      </c>
      <c r="J9" s="10">
        <v>273882</v>
      </c>
      <c r="K9" s="7">
        <v>236475</v>
      </c>
      <c r="L9" s="7">
        <v>272663</v>
      </c>
      <c r="M9" s="7">
        <v>271021</v>
      </c>
      <c r="N9" s="7">
        <v>255229</v>
      </c>
    </row>
    <row r="10" spans="1:14" ht="12.75">
      <c r="A10" s="8" t="s">
        <v>6</v>
      </c>
      <c r="B10" s="9">
        <f t="shared" si="0"/>
        <v>9739061</v>
      </c>
      <c r="C10" s="7">
        <v>831515</v>
      </c>
      <c r="D10" s="7">
        <v>763608</v>
      </c>
      <c r="E10" s="7">
        <v>799915</v>
      </c>
      <c r="F10" s="7">
        <v>854408</v>
      </c>
      <c r="G10" s="7">
        <v>933814</v>
      </c>
      <c r="H10" s="7">
        <v>814476</v>
      </c>
      <c r="I10" s="7">
        <v>833286</v>
      </c>
      <c r="J10" s="7">
        <v>880065</v>
      </c>
      <c r="K10" s="7">
        <v>723898</v>
      </c>
      <c r="L10" s="7">
        <v>809663</v>
      </c>
      <c r="M10" s="7">
        <v>782676</v>
      </c>
      <c r="N10" s="7">
        <v>711737</v>
      </c>
    </row>
    <row r="11" spans="1:14" ht="12.75">
      <c r="A11" s="8" t="s">
        <v>7</v>
      </c>
      <c r="B11" s="9">
        <f t="shared" si="0"/>
        <v>2916037</v>
      </c>
      <c r="C11" s="7">
        <v>260465</v>
      </c>
      <c r="D11" s="7">
        <v>232518</v>
      </c>
      <c r="E11" s="7">
        <v>246975</v>
      </c>
      <c r="F11" s="7">
        <v>240937</v>
      </c>
      <c r="G11" s="7">
        <v>300074</v>
      </c>
      <c r="H11" s="7">
        <v>262578</v>
      </c>
      <c r="I11" s="7">
        <v>237998</v>
      </c>
      <c r="J11" s="7">
        <v>274613</v>
      </c>
      <c r="K11" s="7">
        <v>219228</v>
      </c>
      <c r="L11" s="7">
        <v>229392</v>
      </c>
      <c r="M11" s="7">
        <v>204467</v>
      </c>
      <c r="N11" s="7">
        <v>206792</v>
      </c>
    </row>
    <row r="12" spans="1:14" ht="12.75">
      <c r="A12" s="8" t="s">
        <v>8</v>
      </c>
      <c r="B12" s="9">
        <f t="shared" si="0"/>
        <v>8964261</v>
      </c>
      <c r="C12" s="7">
        <v>816753</v>
      </c>
      <c r="D12" s="7">
        <v>708552</v>
      </c>
      <c r="E12" s="7">
        <v>780756</v>
      </c>
      <c r="F12" s="7">
        <v>689378</v>
      </c>
      <c r="G12" s="7">
        <v>796927</v>
      </c>
      <c r="H12" s="7">
        <v>716872</v>
      </c>
      <c r="I12" s="7">
        <v>721290</v>
      </c>
      <c r="J12" s="7">
        <v>824227</v>
      </c>
      <c r="K12" s="7">
        <v>670663</v>
      </c>
      <c r="L12" s="7">
        <v>772360</v>
      </c>
      <c r="M12" s="7">
        <v>778671</v>
      </c>
      <c r="N12" s="7">
        <v>687812</v>
      </c>
    </row>
    <row r="13" spans="1:14" ht="12.75">
      <c r="A13" s="8" t="s">
        <v>9</v>
      </c>
      <c r="B13" s="9">
        <f t="shared" si="0"/>
        <v>11463127</v>
      </c>
      <c r="C13" s="7">
        <v>1013459</v>
      </c>
      <c r="D13" s="7">
        <v>952984</v>
      </c>
      <c r="E13" s="7">
        <v>1017531</v>
      </c>
      <c r="F13" s="7">
        <v>1001617</v>
      </c>
      <c r="G13" s="7">
        <v>1172289</v>
      </c>
      <c r="H13" s="7">
        <v>978291</v>
      </c>
      <c r="I13" s="7">
        <v>946240</v>
      </c>
      <c r="J13" s="7">
        <v>973217</v>
      </c>
      <c r="K13" s="7">
        <v>872364</v>
      </c>
      <c r="L13" s="7">
        <v>895443</v>
      </c>
      <c r="M13" s="7">
        <v>840421</v>
      </c>
      <c r="N13" s="7">
        <v>799271</v>
      </c>
    </row>
    <row r="14" spans="1:14" ht="12.75">
      <c r="A14" s="8" t="s">
        <v>10</v>
      </c>
      <c r="B14" s="9">
        <f t="shared" si="0"/>
        <v>4991798</v>
      </c>
      <c r="C14" s="7">
        <v>413556</v>
      </c>
      <c r="D14" s="7">
        <v>417803</v>
      </c>
      <c r="E14" s="7">
        <v>445318</v>
      </c>
      <c r="F14" s="7">
        <v>429180</v>
      </c>
      <c r="G14" s="7">
        <v>539886</v>
      </c>
      <c r="H14" s="7">
        <v>418794</v>
      </c>
      <c r="I14" s="7">
        <v>396292</v>
      </c>
      <c r="J14" s="7">
        <v>439920</v>
      </c>
      <c r="K14" s="7">
        <v>363265</v>
      </c>
      <c r="L14" s="7">
        <v>387894</v>
      </c>
      <c r="M14" s="7">
        <v>393399</v>
      </c>
      <c r="N14" s="7">
        <v>346491</v>
      </c>
    </row>
    <row r="15" spans="1:14" ht="12.75">
      <c r="A15" s="8" t="s">
        <v>11</v>
      </c>
      <c r="B15" s="9">
        <f t="shared" si="0"/>
        <v>14429502</v>
      </c>
      <c r="C15" s="7">
        <v>1116990</v>
      </c>
      <c r="D15" s="7">
        <v>1128868</v>
      </c>
      <c r="E15" s="7">
        <v>1187040</v>
      </c>
      <c r="F15" s="7">
        <v>1144600</v>
      </c>
      <c r="G15" s="7">
        <v>1277471</v>
      </c>
      <c r="H15" s="7">
        <v>1205660</v>
      </c>
      <c r="I15" s="7">
        <v>1277250</v>
      </c>
      <c r="J15" s="7">
        <v>1338592</v>
      </c>
      <c r="K15" s="7">
        <v>1131406</v>
      </c>
      <c r="L15" s="7">
        <v>1240712</v>
      </c>
      <c r="M15" s="7">
        <v>1250224</v>
      </c>
      <c r="N15" s="7">
        <v>1130689</v>
      </c>
    </row>
    <row r="16" spans="1:14" ht="12.75">
      <c r="A16" s="11" t="s">
        <v>12</v>
      </c>
      <c r="B16" s="9">
        <f t="shared" si="0"/>
        <v>15282162</v>
      </c>
      <c r="C16" s="7">
        <v>1284421</v>
      </c>
      <c r="D16" s="7">
        <v>1278729</v>
      </c>
      <c r="E16" s="7">
        <v>1348233</v>
      </c>
      <c r="F16" s="7">
        <v>1208977</v>
      </c>
      <c r="G16" s="7">
        <v>1589080</v>
      </c>
      <c r="H16" s="7">
        <v>1230516</v>
      </c>
      <c r="I16" s="7">
        <v>1408403</v>
      </c>
      <c r="J16" s="7">
        <v>1531241</v>
      </c>
      <c r="K16" s="7">
        <v>1101092</v>
      </c>
      <c r="L16" s="7">
        <v>1143611</v>
      </c>
      <c r="M16" s="7">
        <v>1162645</v>
      </c>
      <c r="N16" s="7">
        <v>995214</v>
      </c>
    </row>
    <row r="17" spans="2:14" ht="12.75">
      <c r="B17" s="2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2.75">
      <c r="A18" s="2" t="s">
        <v>13</v>
      </c>
      <c r="B18" s="12">
        <f t="shared" si="0"/>
        <v>79928378</v>
      </c>
      <c r="C18" s="7">
        <f aca="true" t="shared" si="1" ref="C18:N18">SUM(C7:C17)</f>
        <v>6774525</v>
      </c>
      <c r="D18" s="7">
        <f t="shared" si="1"/>
        <v>6516526</v>
      </c>
      <c r="E18" s="7">
        <f t="shared" si="1"/>
        <v>6889385</v>
      </c>
      <c r="F18" s="7">
        <f t="shared" si="1"/>
        <v>6664223</v>
      </c>
      <c r="G18" s="7">
        <f t="shared" si="1"/>
        <v>7900034</v>
      </c>
      <c r="H18" s="7">
        <f t="shared" si="1"/>
        <v>6664910</v>
      </c>
      <c r="I18" s="7">
        <f t="shared" si="1"/>
        <v>6804489</v>
      </c>
      <c r="J18" s="7">
        <f t="shared" si="1"/>
        <v>7283099</v>
      </c>
      <c r="K18" s="7">
        <f t="shared" si="1"/>
        <v>5949844</v>
      </c>
      <c r="L18" s="7">
        <f t="shared" si="1"/>
        <v>6419124</v>
      </c>
      <c r="M18" s="7">
        <f t="shared" si="1"/>
        <v>6374003</v>
      </c>
      <c r="N18" s="7">
        <f t="shared" si="1"/>
        <v>5688216</v>
      </c>
    </row>
    <row r="19" spans="1:14" ht="12.75">
      <c r="A19" s="2"/>
      <c r="B19" s="2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2.75">
      <c r="A20" s="2" t="s">
        <v>14</v>
      </c>
      <c r="B20" s="9">
        <f t="shared" si="0"/>
        <v>55376984</v>
      </c>
      <c r="C20" s="7">
        <v>4597546</v>
      </c>
      <c r="D20" s="7">
        <v>4237209</v>
      </c>
      <c r="E20" s="7">
        <v>4543831</v>
      </c>
      <c r="F20" s="7">
        <v>4509497</v>
      </c>
      <c r="G20" s="7">
        <v>5099596</v>
      </c>
      <c r="H20" s="7">
        <v>4702260</v>
      </c>
      <c r="I20" s="7">
        <v>4741774</v>
      </c>
      <c r="J20" s="7">
        <v>5003989</v>
      </c>
      <c r="K20" s="7">
        <v>4308845</v>
      </c>
      <c r="L20" s="7">
        <v>4625810</v>
      </c>
      <c r="M20" s="7">
        <v>4806281</v>
      </c>
      <c r="N20" s="7">
        <v>4200346</v>
      </c>
    </row>
    <row r="21" spans="1:14" ht="12.75">
      <c r="A21" s="13" t="s">
        <v>15</v>
      </c>
      <c r="B21" s="9">
        <f t="shared" si="0"/>
        <v>55994168</v>
      </c>
      <c r="C21" s="7">
        <v>4863250</v>
      </c>
      <c r="D21" s="7">
        <v>4789937</v>
      </c>
      <c r="E21" s="7">
        <v>4792853</v>
      </c>
      <c r="F21" s="7">
        <v>4532018</v>
      </c>
      <c r="G21" s="7">
        <v>5282412</v>
      </c>
      <c r="H21" s="7">
        <v>4334266</v>
      </c>
      <c r="I21" s="7">
        <v>5033426</v>
      </c>
      <c r="J21" s="7">
        <v>5060458</v>
      </c>
      <c r="K21" s="7">
        <v>4018594</v>
      </c>
      <c r="L21" s="7">
        <v>4476545</v>
      </c>
      <c r="M21" s="7">
        <v>4668114</v>
      </c>
      <c r="N21" s="7">
        <v>4142295</v>
      </c>
    </row>
    <row r="22" spans="1:14" ht="12.75">
      <c r="A22" s="2"/>
      <c r="B22" s="2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2.75">
      <c r="A23" s="2" t="s">
        <v>16</v>
      </c>
      <c r="B23" s="9">
        <f t="shared" si="0"/>
        <v>35073572</v>
      </c>
      <c r="C23" s="7">
        <v>2898978</v>
      </c>
      <c r="D23" s="7">
        <v>2718625</v>
      </c>
      <c r="E23" s="7">
        <v>2906975</v>
      </c>
      <c r="F23" s="7">
        <v>2843104</v>
      </c>
      <c r="G23" s="7">
        <v>3123137</v>
      </c>
      <c r="H23" s="7">
        <v>2615749</v>
      </c>
      <c r="I23" s="7">
        <v>2963166</v>
      </c>
      <c r="J23" s="7">
        <v>3222804</v>
      </c>
      <c r="K23" s="7">
        <v>2717475</v>
      </c>
      <c r="L23" s="7">
        <v>3125924</v>
      </c>
      <c r="M23" s="7">
        <v>2985842</v>
      </c>
      <c r="N23" s="7">
        <v>2951793</v>
      </c>
    </row>
    <row r="24" spans="1:14" ht="12.75">
      <c r="A24" s="2" t="s">
        <v>17</v>
      </c>
      <c r="B24" s="9">
        <f t="shared" si="0"/>
        <v>20704331</v>
      </c>
      <c r="C24" s="7">
        <v>1793979</v>
      </c>
      <c r="D24" s="7">
        <v>1775630</v>
      </c>
      <c r="E24" s="7">
        <v>1774149</v>
      </c>
      <c r="F24" s="7">
        <v>1758438</v>
      </c>
      <c r="G24" s="7">
        <v>1998329</v>
      </c>
      <c r="H24" s="7">
        <v>1826874</v>
      </c>
      <c r="I24" s="7">
        <v>1887771</v>
      </c>
      <c r="J24" s="7">
        <v>2131294</v>
      </c>
      <c r="K24" s="7">
        <v>1402497</v>
      </c>
      <c r="L24" s="7">
        <v>1417749</v>
      </c>
      <c r="M24" s="7">
        <v>1627935</v>
      </c>
      <c r="N24" s="7">
        <v>1309686</v>
      </c>
    </row>
    <row r="25" spans="1:14" ht="12.75">
      <c r="A25" s="2" t="s">
        <v>18</v>
      </c>
      <c r="B25" s="9">
        <f t="shared" si="0"/>
        <v>1529839</v>
      </c>
      <c r="C25" s="7">
        <v>146313</v>
      </c>
      <c r="D25" s="7">
        <v>141932</v>
      </c>
      <c r="E25" s="7">
        <v>128671</v>
      </c>
      <c r="F25" s="7">
        <v>128037</v>
      </c>
      <c r="G25" s="7">
        <v>169735</v>
      </c>
      <c r="H25" s="7">
        <v>125852</v>
      </c>
      <c r="I25" s="7">
        <v>125816</v>
      </c>
      <c r="J25" s="7">
        <v>128126</v>
      </c>
      <c r="K25" s="7">
        <v>98863</v>
      </c>
      <c r="L25" s="7">
        <v>122849</v>
      </c>
      <c r="M25" s="7">
        <v>122699</v>
      </c>
      <c r="N25" s="7">
        <v>90946</v>
      </c>
    </row>
    <row r="26" spans="1:14" ht="12.75">
      <c r="A26" s="2" t="s">
        <v>19</v>
      </c>
      <c r="B26" s="14">
        <f t="shared" si="0"/>
        <v>17607502</v>
      </c>
      <c r="C26" s="15">
        <v>1438280</v>
      </c>
      <c r="D26" s="15">
        <v>1396633</v>
      </c>
      <c r="E26" s="15">
        <v>1524124</v>
      </c>
      <c r="F26" s="15">
        <v>1578102</v>
      </c>
      <c r="G26" s="15">
        <v>1553272</v>
      </c>
      <c r="H26" s="15">
        <v>1513914</v>
      </c>
      <c r="I26" s="15">
        <v>1524988</v>
      </c>
      <c r="J26" s="15">
        <v>1451865</v>
      </c>
      <c r="K26" s="15">
        <v>1326958</v>
      </c>
      <c r="L26" s="15">
        <v>1501496</v>
      </c>
      <c r="M26" s="15">
        <v>1480594</v>
      </c>
      <c r="N26" s="15">
        <v>1317276</v>
      </c>
    </row>
    <row r="27" spans="1:14" ht="12.75">
      <c r="A27" s="2"/>
      <c r="B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75">
      <c r="A28" s="2" t="s">
        <v>20</v>
      </c>
      <c r="B28" s="12">
        <f t="shared" si="0"/>
        <v>266214774</v>
      </c>
      <c r="C28" s="13">
        <f>SUM(C18:C26)</f>
        <v>22512871</v>
      </c>
      <c r="D28" s="13">
        <f aca="true" t="shared" si="2" ref="D28:N28">SUM(D18:D26)</f>
        <v>21576492</v>
      </c>
      <c r="E28" s="13">
        <f t="shared" si="2"/>
        <v>22559988</v>
      </c>
      <c r="F28" s="13">
        <f t="shared" si="2"/>
        <v>22013419</v>
      </c>
      <c r="G28" s="13">
        <f t="shared" si="2"/>
        <v>25126515</v>
      </c>
      <c r="H28" s="13">
        <f t="shared" si="2"/>
        <v>21783825</v>
      </c>
      <c r="I28" s="13">
        <f t="shared" si="2"/>
        <v>23081430</v>
      </c>
      <c r="J28" s="13">
        <f t="shared" si="2"/>
        <v>24281635</v>
      </c>
      <c r="K28" s="13">
        <f t="shared" si="2"/>
        <v>19823076</v>
      </c>
      <c r="L28" s="13">
        <f t="shared" si="2"/>
        <v>21689497</v>
      </c>
      <c r="M28" s="13">
        <f t="shared" si="2"/>
        <v>22065468</v>
      </c>
      <c r="N28" s="13">
        <f t="shared" si="2"/>
        <v>19700558</v>
      </c>
    </row>
    <row r="29" spans="3:14" ht="12.75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ht="12.75">
      <c r="A30" s="13" t="s">
        <v>113</v>
      </c>
    </row>
    <row r="31" spans="1:14" ht="12.75">
      <c r="A31" s="2" t="s">
        <v>114</v>
      </c>
      <c r="B31" s="12">
        <f>SUM(C31:N31)</f>
        <v>207246437.75</v>
      </c>
      <c r="C31" s="13">
        <v>17746144.4</v>
      </c>
      <c r="D31" s="13">
        <v>16956446.05</v>
      </c>
      <c r="E31" s="13">
        <v>17428995.1</v>
      </c>
      <c r="F31" s="13">
        <v>17186541.05</v>
      </c>
      <c r="G31" s="13">
        <v>19541312</v>
      </c>
      <c r="H31" s="13">
        <v>16903732.1</v>
      </c>
      <c r="I31" s="13">
        <v>18013476.35</v>
      </c>
      <c r="J31" s="13">
        <v>19010648.95</v>
      </c>
      <c r="K31" s="13">
        <v>15381659.5</v>
      </c>
      <c r="L31" s="13">
        <v>16895992.5</v>
      </c>
      <c r="M31" s="13">
        <v>17034873.75</v>
      </c>
      <c r="N31" s="13">
        <v>15146616</v>
      </c>
    </row>
    <row r="34" ht="12.75">
      <c r="A34" s="2" t="s">
        <v>23</v>
      </c>
    </row>
    <row r="35" spans="1:2" ht="12.75">
      <c r="A35" s="2"/>
      <c r="B35" s="11" t="s">
        <v>112</v>
      </c>
    </row>
    <row r="36" spans="1:14" ht="12.75">
      <c r="A36" s="2" t="s">
        <v>0</v>
      </c>
      <c r="B36" s="3" t="s">
        <v>1</v>
      </c>
      <c r="C36" s="4" t="s">
        <v>42</v>
      </c>
      <c r="D36" s="4" t="s">
        <v>43</v>
      </c>
      <c r="E36" s="4" t="s">
        <v>32</v>
      </c>
      <c r="F36" s="4" t="s">
        <v>44</v>
      </c>
      <c r="G36" s="4" t="s">
        <v>22</v>
      </c>
      <c r="H36" s="4" t="s">
        <v>45</v>
      </c>
      <c r="I36" s="4" t="s">
        <v>46</v>
      </c>
      <c r="J36" s="4" t="s">
        <v>47</v>
      </c>
      <c r="K36" s="4" t="s">
        <v>48</v>
      </c>
      <c r="L36" s="4" t="s">
        <v>49</v>
      </c>
      <c r="M36" s="4" t="s">
        <v>50</v>
      </c>
      <c r="N36" s="5" t="s">
        <v>51</v>
      </c>
    </row>
    <row r="37" spans="3:14" ht="12.75">
      <c r="C37" s="6"/>
      <c r="D37" s="7"/>
      <c r="E37" s="7"/>
      <c r="F37" s="7"/>
      <c r="G37" s="7"/>
      <c r="H37" s="7"/>
      <c r="I37" s="7"/>
      <c r="J37" s="6"/>
      <c r="K37" s="7"/>
      <c r="L37" s="7"/>
      <c r="M37" s="7"/>
      <c r="N37" s="7"/>
    </row>
    <row r="38" spans="1:14" ht="12.75">
      <c r="A38" s="8" t="s">
        <v>3</v>
      </c>
      <c r="B38" s="9">
        <f>SUM(C38:N38)</f>
        <v>2471563</v>
      </c>
      <c r="C38" s="7">
        <v>227581</v>
      </c>
      <c r="D38" s="7">
        <v>239625</v>
      </c>
      <c r="E38" s="7">
        <v>301559</v>
      </c>
      <c r="F38" s="7">
        <v>314875</v>
      </c>
      <c r="G38" s="7">
        <v>420036</v>
      </c>
      <c r="H38" s="7">
        <v>338277</v>
      </c>
      <c r="I38" s="7">
        <v>337108</v>
      </c>
      <c r="J38" s="10">
        <v>292502</v>
      </c>
      <c r="K38" s="7">
        <v>0</v>
      </c>
      <c r="L38" s="7">
        <v>0</v>
      </c>
      <c r="M38" s="7">
        <v>0</v>
      </c>
      <c r="N38" s="7">
        <v>0</v>
      </c>
    </row>
    <row r="39" spans="1:14" ht="12.75">
      <c r="A39" s="8" t="s">
        <v>4</v>
      </c>
      <c r="B39" s="9">
        <f aca="true" t="shared" si="3" ref="B39:B57">SUM(C39:N39)</f>
        <v>4680447</v>
      </c>
      <c r="C39" s="7">
        <v>350070</v>
      </c>
      <c r="D39" s="7">
        <v>377802</v>
      </c>
      <c r="E39" s="7">
        <v>443248</v>
      </c>
      <c r="F39" s="7">
        <v>426474</v>
      </c>
      <c r="G39" s="7">
        <v>489352</v>
      </c>
      <c r="H39" s="7">
        <v>383029</v>
      </c>
      <c r="I39" s="7">
        <v>368371</v>
      </c>
      <c r="J39" s="10">
        <v>367334</v>
      </c>
      <c r="K39" s="7">
        <v>352700</v>
      </c>
      <c r="L39" s="7">
        <v>384092</v>
      </c>
      <c r="M39" s="7">
        <v>412659</v>
      </c>
      <c r="N39" s="7">
        <v>325316</v>
      </c>
    </row>
    <row r="40" spans="1:14" ht="12.75">
      <c r="A40" s="8" t="s">
        <v>5</v>
      </c>
      <c r="B40" s="9">
        <f t="shared" si="3"/>
        <v>3397377</v>
      </c>
      <c r="C40" s="7">
        <v>273713</v>
      </c>
      <c r="D40" s="7">
        <v>264685</v>
      </c>
      <c r="E40" s="7">
        <v>293092</v>
      </c>
      <c r="F40" s="7">
        <v>262409</v>
      </c>
      <c r="G40" s="7">
        <v>339839</v>
      </c>
      <c r="H40" s="7">
        <v>280638</v>
      </c>
      <c r="I40" s="7">
        <v>282810</v>
      </c>
      <c r="J40" s="10">
        <v>295344</v>
      </c>
      <c r="K40" s="7">
        <v>253972</v>
      </c>
      <c r="L40" s="7">
        <v>272564</v>
      </c>
      <c r="M40" s="7">
        <v>282482</v>
      </c>
      <c r="N40" s="7">
        <v>295829</v>
      </c>
    </row>
    <row r="41" spans="1:14" ht="12.75">
      <c r="A41" s="8" t="s">
        <v>6</v>
      </c>
      <c r="B41" s="9">
        <f t="shared" si="3"/>
        <v>9657990</v>
      </c>
      <c r="C41" s="7">
        <v>708720</v>
      </c>
      <c r="D41" s="7">
        <v>822253</v>
      </c>
      <c r="E41" s="7">
        <v>956835</v>
      </c>
      <c r="F41" s="7">
        <v>859574</v>
      </c>
      <c r="G41" s="7">
        <v>969102</v>
      </c>
      <c r="H41" s="7">
        <v>816180</v>
      </c>
      <c r="I41" s="7">
        <v>837400</v>
      </c>
      <c r="J41" s="7">
        <v>797009</v>
      </c>
      <c r="K41" s="7">
        <v>696722</v>
      </c>
      <c r="L41" s="7">
        <v>750393</v>
      </c>
      <c r="M41" s="7">
        <v>734436</v>
      </c>
      <c r="N41" s="7">
        <v>709366</v>
      </c>
    </row>
    <row r="42" spans="1:14" ht="12.75">
      <c r="A42" s="8" t="s">
        <v>7</v>
      </c>
      <c r="B42" s="9">
        <f t="shared" si="3"/>
        <v>3087372</v>
      </c>
      <c r="C42" s="7">
        <v>241977</v>
      </c>
      <c r="D42" s="7">
        <v>234888</v>
      </c>
      <c r="E42" s="7">
        <v>269038</v>
      </c>
      <c r="F42" s="7">
        <v>266164</v>
      </c>
      <c r="G42" s="7">
        <v>332545</v>
      </c>
      <c r="H42" s="7">
        <v>264576</v>
      </c>
      <c r="I42" s="7">
        <v>270214</v>
      </c>
      <c r="J42" s="7">
        <v>260030</v>
      </c>
      <c r="K42" s="7">
        <v>227623</v>
      </c>
      <c r="L42" s="7">
        <v>246926</v>
      </c>
      <c r="M42" s="7">
        <v>238192</v>
      </c>
      <c r="N42" s="7">
        <v>235199</v>
      </c>
    </row>
    <row r="43" spans="1:14" ht="12.75">
      <c r="A43" s="8" t="s">
        <v>8</v>
      </c>
      <c r="B43" s="9">
        <f t="shared" si="3"/>
        <v>9759737</v>
      </c>
      <c r="C43" s="7">
        <v>782149</v>
      </c>
      <c r="D43" s="7">
        <v>823536</v>
      </c>
      <c r="E43" s="7">
        <v>849228</v>
      </c>
      <c r="F43" s="7">
        <v>830687</v>
      </c>
      <c r="G43" s="7">
        <v>859423</v>
      </c>
      <c r="H43" s="7">
        <v>731382</v>
      </c>
      <c r="I43" s="7">
        <v>820632</v>
      </c>
      <c r="J43" s="7">
        <v>860502</v>
      </c>
      <c r="K43" s="7">
        <v>766961</v>
      </c>
      <c r="L43" s="7">
        <v>783350</v>
      </c>
      <c r="M43" s="7">
        <v>830009</v>
      </c>
      <c r="N43" s="7">
        <v>821878</v>
      </c>
    </row>
    <row r="44" spans="1:14" ht="12.75">
      <c r="A44" s="8" t="s">
        <v>9</v>
      </c>
      <c r="B44" s="9">
        <f t="shared" si="3"/>
        <v>11948267</v>
      </c>
      <c r="C44" s="7">
        <v>891554</v>
      </c>
      <c r="D44" s="7">
        <v>984692</v>
      </c>
      <c r="E44" s="7">
        <v>1115632</v>
      </c>
      <c r="F44" s="7">
        <v>1013038</v>
      </c>
      <c r="G44" s="7">
        <v>1101642</v>
      </c>
      <c r="H44" s="7">
        <v>970454</v>
      </c>
      <c r="I44" s="7">
        <v>1014091</v>
      </c>
      <c r="J44" s="7">
        <v>958833</v>
      </c>
      <c r="K44" s="7">
        <v>955300</v>
      </c>
      <c r="L44" s="7">
        <v>1014117</v>
      </c>
      <c r="M44" s="7">
        <v>1010436</v>
      </c>
      <c r="N44" s="7">
        <v>918478</v>
      </c>
    </row>
    <row r="45" spans="1:14" ht="12.75">
      <c r="A45" s="8" t="s">
        <v>10</v>
      </c>
      <c r="B45" s="9">
        <f t="shared" si="3"/>
        <v>4118675</v>
      </c>
      <c r="C45" s="7">
        <v>325463</v>
      </c>
      <c r="D45" s="7">
        <v>324965</v>
      </c>
      <c r="E45" s="7">
        <v>356347</v>
      </c>
      <c r="F45" s="7">
        <v>339572</v>
      </c>
      <c r="G45" s="7">
        <v>449388</v>
      </c>
      <c r="H45" s="7">
        <v>367632</v>
      </c>
      <c r="I45" s="7">
        <v>323816</v>
      </c>
      <c r="J45" s="7">
        <v>348817</v>
      </c>
      <c r="K45" s="7">
        <v>303202</v>
      </c>
      <c r="L45" s="7">
        <v>333146</v>
      </c>
      <c r="M45" s="7">
        <v>340865</v>
      </c>
      <c r="N45" s="7">
        <v>305462</v>
      </c>
    </row>
    <row r="46" spans="1:14" ht="12.75">
      <c r="A46" s="8" t="s">
        <v>11</v>
      </c>
      <c r="B46" s="9">
        <f t="shared" si="3"/>
        <v>15985223</v>
      </c>
      <c r="C46" s="7">
        <v>1168456</v>
      </c>
      <c r="D46" s="7">
        <v>1272010</v>
      </c>
      <c r="E46" s="7">
        <v>1353244</v>
      </c>
      <c r="F46" s="7">
        <v>1399899</v>
      </c>
      <c r="G46" s="7">
        <v>1445777</v>
      </c>
      <c r="H46" s="7">
        <v>1261991</v>
      </c>
      <c r="I46" s="7">
        <v>1293250</v>
      </c>
      <c r="J46" s="7">
        <v>1354875</v>
      </c>
      <c r="K46" s="7">
        <v>1237876</v>
      </c>
      <c r="L46" s="7">
        <v>1407620</v>
      </c>
      <c r="M46" s="7">
        <v>1438573</v>
      </c>
      <c r="N46" s="7">
        <v>1351652</v>
      </c>
    </row>
    <row r="47" spans="1:14" ht="12.75">
      <c r="A47" s="11" t="s">
        <v>12</v>
      </c>
      <c r="B47" s="14">
        <f t="shared" si="3"/>
        <v>16512537</v>
      </c>
      <c r="C47" s="15">
        <v>1391529</v>
      </c>
      <c r="D47" s="15">
        <v>1281379</v>
      </c>
      <c r="E47" s="15">
        <v>1422373</v>
      </c>
      <c r="F47" s="15">
        <v>1409475</v>
      </c>
      <c r="G47" s="15">
        <v>1641712</v>
      </c>
      <c r="H47" s="15">
        <v>1344941</v>
      </c>
      <c r="I47" s="15">
        <v>1469304</v>
      </c>
      <c r="J47" s="15">
        <v>1602073</v>
      </c>
      <c r="K47" s="15">
        <v>1354032</v>
      </c>
      <c r="L47" s="15">
        <v>1354208</v>
      </c>
      <c r="M47" s="15">
        <v>1240987</v>
      </c>
      <c r="N47" s="15">
        <v>1000524</v>
      </c>
    </row>
    <row r="48" spans="2:14" ht="12.75">
      <c r="B48" s="2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75">
      <c r="A49" s="2" t="s">
        <v>13</v>
      </c>
      <c r="B49" s="12">
        <f t="shared" si="3"/>
        <v>81619188</v>
      </c>
      <c r="C49" s="7">
        <f aca="true" t="shared" si="4" ref="C49:N49">SUM(C38:C48)</f>
        <v>6361212</v>
      </c>
      <c r="D49" s="7">
        <f t="shared" si="4"/>
        <v>6625835</v>
      </c>
      <c r="E49" s="7">
        <f t="shared" si="4"/>
        <v>7360596</v>
      </c>
      <c r="F49" s="7">
        <f t="shared" si="4"/>
        <v>7122167</v>
      </c>
      <c r="G49" s="7">
        <f t="shared" si="4"/>
        <v>8048816</v>
      </c>
      <c r="H49" s="7">
        <f t="shared" si="4"/>
        <v>6759100</v>
      </c>
      <c r="I49" s="7">
        <f t="shared" si="4"/>
        <v>7016996</v>
      </c>
      <c r="J49" s="7">
        <f t="shared" si="4"/>
        <v>7137319</v>
      </c>
      <c r="K49" s="7">
        <f t="shared" si="4"/>
        <v>6148388</v>
      </c>
      <c r="L49" s="7">
        <f t="shared" si="4"/>
        <v>6546416</v>
      </c>
      <c r="M49" s="7">
        <f t="shared" si="4"/>
        <v>6528639</v>
      </c>
      <c r="N49" s="7">
        <f t="shared" si="4"/>
        <v>5963704</v>
      </c>
    </row>
    <row r="50" spans="1:14" ht="12.75">
      <c r="A50" s="2"/>
      <c r="B50" s="2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75">
      <c r="A51" s="2" t="s">
        <v>14</v>
      </c>
      <c r="B51" s="9">
        <f t="shared" si="3"/>
        <v>58056237</v>
      </c>
      <c r="C51" s="7">
        <v>4539077</v>
      </c>
      <c r="D51" s="7">
        <v>4973171</v>
      </c>
      <c r="E51" s="7">
        <v>5013108</v>
      </c>
      <c r="F51" s="7">
        <v>4754333</v>
      </c>
      <c r="G51" s="7">
        <v>5104015</v>
      </c>
      <c r="H51" s="7">
        <v>4443480</v>
      </c>
      <c r="I51" s="7">
        <v>4934117</v>
      </c>
      <c r="J51" s="7">
        <v>5138937</v>
      </c>
      <c r="K51" s="7">
        <v>4777818</v>
      </c>
      <c r="L51" s="7">
        <v>4922802</v>
      </c>
      <c r="M51" s="7">
        <v>4862995</v>
      </c>
      <c r="N51" s="7">
        <v>4592384</v>
      </c>
    </row>
    <row r="52" spans="1:14" ht="12.75">
      <c r="A52" s="13" t="s">
        <v>15</v>
      </c>
      <c r="B52" s="9">
        <f t="shared" si="3"/>
        <v>55609360</v>
      </c>
      <c r="C52" s="7">
        <v>4167156</v>
      </c>
      <c r="D52" s="7">
        <v>4573026</v>
      </c>
      <c r="E52" s="7">
        <v>4385692</v>
      </c>
      <c r="F52" s="7">
        <v>4545647</v>
      </c>
      <c r="G52" s="7">
        <v>4850490</v>
      </c>
      <c r="H52" s="7">
        <v>4480526</v>
      </c>
      <c r="I52" s="7">
        <v>5195322</v>
      </c>
      <c r="J52" s="7">
        <v>5391636</v>
      </c>
      <c r="K52" s="7">
        <v>4364099</v>
      </c>
      <c r="L52" s="7">
        <v>4605013</v>
      </c>
      <c r="M52" s="7">
        <v>4607244</v>
      </c>
      <c r="N52" s="7">
        <v>4443509</v>
      </c>
    </row>
    <row r="53" spans="1:14" ht="12.75">
      <c r="A53" s="2"/>
      <c r="B53" s="2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75">
      <c r="A54" s="2" t="s">
        <v>16</v>
      </c>
      <c r="B54" s="9">
        <f t="shared" si="3"/>
        <v>35986990</v>
      </c>
      <c r="C54" s="7">
        <v>2999009</v>
      </c>
      <c r="D54" s="7">
        <v>3019901</v>
      </c>
      <c r="E54" s="7">
        <v>3089954</v>
      </c>
      <c r="F54" s="7">
        <v>3016262</v>
      </c>
      <c r="G54" s="7">
        <v>3253831</v>
      </c>
      <c r="H54" s="7">
        <v>2615823</v>
      </c>
      <c r="I54" s="7">
        <v>2957150</v>
      </c>
      <c r="J54" s="7">
        <v>3135710</v>
      </c>
      <c r="K54" s="7">
        <v>2975744</v>
      </c>
      <c r="L54" s="7">
        <v>2906473</v>
      </c>
      <c r="M54" s="7">
        <v>2875451</v>
      </c>
      <c r="N54" s="7">
        <v>3141682</v>
      </c>
    </row>
    <row r="55" spans="1:14" ht="12.75">
      <c r="A55" s="2" t="s">
        <v>17</v>
      </c>
      <c r="B55" s="9">
        <f t="shared" si="3"/>
        <v>15683113</v>
      </c>
      <c r="C55" s="7">
        <v>1308820</v>
      </c>
      <c r="D55" s="7">
        <v>1453993</v>
      </c>
      <c r="E55" s="7">
        <v>1480074</v>
      </c>
      <c r="F55" s="7">
        <v>1389303</v>
      </c>
      <c r="G55" s="7">
        <v>1448177</v>
      </c>
      <c r="H55" s="7">
        <v>1299444</v>
      </c>
      <c r="I55" s="7">
        <v>1226356</v>
      </c>
      <c r="J55" s="7">
        <v>1266251</v>
      </c>
      <c r="K55" s="7">
        <v>1179613</v>
      </c>
      <c r="L55" s="7">
        <v>1195639</v>
      </c>
      <c r="M55" s="7">
        <v>1232875</v>
      </c>
      <c r="N55" s="7">
        <v>1202568</v>
      </c>
    </row>
    <row r="56" spans="1:14" ht="12.75">
      <c r="A56" s="2" t="s">
        <v>18</v>
      </c>
      <c r="B56" s="9">
        <f t="shared" si="3"/>
        <v>1545247</v>
      </c>
      <c r="C56" s="7">
        <v>127633</v>
      </c>
      <c r="D56" s="7">
        <v>163607</v>
      </c>
      <c r="E56" s="7">
        <v>178395</v>
      </c>
      <c r="F56" s="7">
        <v>142293</v>
      </c>
      <c r="G56" s="7">
        <v>171135</v>
      </c>
      <c r="H56" s="7">
        <v>128251</v>
      </c>
      <c r="I56" s="7">
        <v>113044</v>
      </c>
      <c r="J56" s="7">
        <v>107381</v>
      </c>
      <c r="K56" s="7">
        <v>95443</v>
      </c>
      <c r="L56" s="7">
        <v>116533</v>
      </c>
      <c r="M56" s="7">
        <v>127805</v>
      </c>
      <c r="N56" s="7">
        <v>73727</v>
      </c>
    </row>
    <row r="57" spans="1:14" ht="12.75">
      <c r="A57" s="2" t="s">
        <v>19</v>
      </c>
      <c r="B57" s="14">
        <f t="shared" si="3"/>
        <v>18755686</v>
      </c>
      <c r="C57" s="15">
        <v>1283171</v>
      </c>
      <c r="D57" s="15">
        <v>1462164</v>
      </c>
      <c r="E57" s="15">
        <v>1706662</v>
      </c>
      <c r="F57" s="15">
        <v>1637753</v>
      </c>
      <c r="G57" s="15">
        <v>1753432</v>
      </c>
      <c r="H57" s="15">
        <v>1583350</v>
      </c>
      <c r="I57" s="15">
        <v>1656463</v>
      </c>
      <c r="J57" s="15">
        <v>1590033</v>
      </c>
      <c r="K57" s="15">
        <v>1509638</v>
      </c>
      <c r="L57" s="15">
        <v>1520678</v>
      </c>
      <c r="M57" s="15">
        <v>1584534</v>
      </c>
      <c r="N57" s="15">
        <v>1467808</v>
      </c>
    </row>
    <row r="58" spans="1:14" ht="12.75">
      <c r="A58" s="2"/>
      <c r="B58" s="2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75">
      <c r="A59" s="2" t="s">
        <v>20</v>
      </c>
      <c r="B59" s="12">
        <f>SUM(C59:N59)</f>
        <v>267255821</v>
      </c>
      <c r="C59" s="13">
        <f>SUM(C49:C57)</f>
        <v>20786078</v>
      </c>
      <c r="D59" s="13">
        <f aca="true" t="shared" si="5" ref="D59:N59">SUM(D49:D57)</f>
        <v>22271697</v>
      </c>
      <c r="E59" s="13">
        <f t="shared" si="5"/>
        <v>23214481</v>
      </c>
      <c r="F59" s="13">
        <f t="shared" si="5"/>
        <v>22607758</v>
      </c>
      <c r="G59" s="13">
        <f t="shared" si="5"/>
        <v>24629896</v>
      </c>
      <c r="H59" s="13">
        <f t="shared" si="5"/>
        <v>21309974</v>
      </c>
      <c r="I59" s="13">
        <f t="shared" si="5"/>
        <v>23099448</v>
      </c>
      <c r="J59" s="13">
        <f t="shared" si="5"/>
        <v>23767267</v>
      </c>
      <c r="K59" s="13">
        <f t="shared" si="5"/>
        <v>21050743</v>
      </c>
      <c r="L59" s="13">
        <f t="shared" si="5"/>
        <v>21813554</v>
      </c>
      <c r="M59" s="13">
        <f t="shared" si="5"/>
        <v>21819543</v>
      </c>
      <c r="N59" s="13">
        <f t="shared" si="5"/>
        <v>20885382</v>
      </c>
    </row>
    <row r="61" ht="12.75">
      <c r="A61" s="13" t="s">
        <v>113</v>
      </c>
    </row>
    <row r="62" spans="1:14" ht="12.75">
      <c r="A62" s="2" t="s">
        <v>114</v>
      </c>
      <c r="B62" s="12">
        <f>SUM(C62:N62)</f>
        <v>209240669.10000002</v>
      </c>
      <c r="C62" s="13">
        <v>16504307.7</v>
      </c>
      <c r="D62" s="13">
        <v>17703330.05</v>
      </c>
      <c r="E62" s="13">
        <v>17536162.8</v>
      </c>
      <c r="F62" s="13">
        <v>17725257.85</v>
      </c>
      <c r="G62" s="13">
        <v>19179842.5</v>
      </c>
      <c r="H62" s="13">
        <v>16706157.45</v>
      </c>
      <c r="I62" s="13">
        <v>18293538.6</v>
      </c>
      <c r="J62" s="13">
        <v>18664350.35</v>
      </c>
      <c r="K62" s="13">
        <v>16330100.75</v>
      </c>
      <c r="L62" s="13">
        <v>17620238.2</v>
      </c>
      <c r="M62" s="13">
        <v>16916286.3</v>
      </c>
      <c r="N62" s="13">
        <v>16061096.55</v>
      </c>
    </row>
    <row r="63" spans="1:14" ht="12.75">
      <c r="A63" s="13"/>
      <c r="B63" s="12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ht="12.75">
      <c r="A64" s="24" t="s">
        <v>111</v>
      </c>
    </row>
    <row r="66" ht="12.75">
      <c r="A66" s="2" t="s">
        <v>25</v>
      </c>
    </row>
    <row r="67" spans="1:2" ht="12.75">
      <c r="A67" s="2"/>
      <c r="B67" s="11" t="s">
        <v>112</v>
      </c>
    </row>
    <row r="68" spans="1:14" ht="12.75">
      <c r="A68" s="2" t="s">
        <v>0</v>
      </c>
      <c r="B68" s="3" t="s">
        <v>1</v>
      </c>
      <c r="C68" s="4" t="s">
        <v>52</v>
      </c>
      <c r="D68" s="4" t="s">
        <v>53</v>
      </c>
      <c r="E68" s="4" t="s">
        <v>54</v>
      </c>
      <c r="F68" s="4" t="s">
        <v>55</v>
      </c>
      <c r="G68" s="4" t="s">
        <v>24</v>
      </c>
      <c r="H68" s="4" t="s">
        <v>56</v>
      </c>
      <c r="I68" s="4" t="s">
        <v>57</v>
      </c>
      <c r="J68" s="4" t="s">
        <v>58</v>
      </c>
      <c r="K68" s="4" t="s">
        <v>59</v>
      </c>
      <c r="L68" s="4" t="s">
        <v>60</v>
      </c>
      <c r="M68" s="4" t="s">
        <v>61</v>
      </c>
      <c r="N68" s="5" t="s">
        <v>62</v>
      </c>
    </row>
    <row r="69" spans="3:14" ht="12.75">
      <c r="C69" s="6"/>
      <c r="D69" s="7"/>
      <c r="E69" s="7"/>
      <c r="F69" s="7"/>
      <c r="G69" s="7"/>
      <c r="H69" s="7"/>
      <c r="I69" s="7"/>
      <c r="J69" s="6"/>
      <c r="K69" s="7"/>
      <c r="L69" s="7"/>
      <c r="M69" s="7"/>
      <c r="N69" s="7"/>
    </row>
    <row r="70" spans="1:14" ht="12.75">
      <c r="A70" s="8" t="s">
        <v>4</v>
      </c>
      <c r="B70" s="9">
        <f aca="true" t="shared" si="6" ref="B70:B90">SUM(C70:N70)</f>
        <v>4823342</v>
      </c>
      <c r="C70" s="7">
        <v>364896</v>
      </c>
      <c r="D70" s="7">
        <v>396688</v>
      </c>
      <c r="E70" s="7">
        <v>448565</v>
      </c>
      <c r="F70" s="7">
        <v>409815</v>
      </c>
      <c r="G70" s="7">
        <v>485250</v>
      </c>
      <c r="H70" s="7">
        <v>412603</v>
      </c>
      <c r="I70" s="7">
        <v>395997</v>
      </c>
      <c r="J70" s="10">
        <v>413818</v>
      </c>
      <c r="K70" s="7">
        <v>389065</v>
      </c>
      <c r="L70" s="7">
        <v>395142</v>
      </c>
      <c r="M70" s="7">
        <v>406246</v>
      </c>
      <c r="N70" s="7">
        <v>305257</v>
      </c>
    </row>
    <row r="71" spans="1:14" ht="12.75">
      <c r="A71" s="8" t="s">
        <v>5</v>
      </c>
      <c r="B71" s="9">
        <f t="shared" si="6"/>
        <v>3474112</v>
      </c>
      <c r="C71" s="7">
        <v>266240</v>
      </c>
      <c r="D71" s="7">
        <v>290509</v>
      </c>
      <c r="E71" s="7">
        <v>337004</v>
      </c>
      <c r="F71" s="7">
        <v>312822</v>
      </c>
      <c r="G71" s="7">
        <v>321205</v>
      </c>
      <c r="H71" s="7">
        <v>294553</v>
      </c>
      <c r="I71" s="7">
        <v>287953</v>
      </c>
      <c r="J71" s="10">
        <v>299903</v>
      </c>
      <c r="K71" s="7">
        <v>270876</v>
      </c>
      <c r="L71" s="7">
        <v>263659</v>
      </c>
      <c r="M71" s="7">
        <v>295361</v>
      </c>
      <c r="N71" s="7">
        <v>234027</v>
      </c>
    </row>
    <row r="72" spans="1:14" ht="12.75">
      <c r="A72" s="8" t="s">
        <v>6</v>
      </c>
      <c r="B72" s="9">
        <f t="shared" si="6"/>
        <v>9513703</v>
      </c>
      <c r="C72" s="7">
        <v>750934</v>
      </c>
      <c r="D72" s="7">
        <v>840857</v>
      </c>
      <c r="E72" s="7">
        <v>912568</v>
      </c>
      <c r="F72" s="7">
        <v>841325</v>
      </c>
      <c r="G72" s="7">
        <v>872559</v>
      </c>
      <c r="H72" s="7">
        <v>819223</v>
      </c>
      <c r="I72" s="7">
        <v>805436</v>
      </c>
      <c r="J72" s="7">
        <v>756961</v>
      </c>
      <c r="K72" s="7">
        <v>732895</v>
      </c>
      <c r="L72" s="7">
        <v>777769</v>
      </c>
      <c r="M72" s="7">
        <v>765567</v>
      </c>
      <c r="N72" s="7">
        <v>637609</v>
      </c>
    </row>
    <row r="73" spans="1:14" ht="12.75">
      <c r="A73" s="8" t="s">
        <v>7</v>
      </c>
      <c r="B73" s="9">
        <f t="shared" si="6"/>
        <v>2965638</v>
      </c>
      <c r="C73" s="7">
        <v>205484</v>
      </c>
      <c r="D73" s="7">
        <v>253541</v>
      </c>
      <c r="E73" s="7">
        <v>291333</v>
      </c>
      <c r="F73" s="7">
        <v>256201</v>
      </c>
      <c r="G73" s="7">
        <v>332018</v>
      </c>
      <c r="H73" s="7">
        <v>278175</v>
      </c>
      <c r="I73" s="7">
        <v>243743</v>
      </c>
      <c r="J73" s="7">
        <v>262613</v>
      </c>
      <c r="K73" s="7">
        <v>224756</v>
      </c>
      <c r="L73" s="7">
        <v>194232</v>
      </c>
      <c r="M73" s="7">
        <v>234427</v>
      </c>
      <c r="N73" s="7">
        <v>189115</v>
      </c>
    </row>
    <row r="74" spans="1:14" ht="12.75">
      <c r="A74" s="8" t="s">
        <v>8</v>
      </c>
      <c r="B74" s="9">
        <f t="shared" si="6"/>
        <v>10211484</v>
      </c>
      <c r="C74" s="7">
        <v>775232</v>
      </c>
      <c r="D74" s="7">
        <v>720370</v>
      </c>
      <c r="E74" s="7">
        <v>849832</v>
      </c>
      <c r="F74" s="7">
        <v>844863</v>
      </c>
      <c r="G74" s="7">
        <v>914474</v>
      </c>
      <c r="H74" s="7">
        <v>849269</v>
      </c>
      <c r="I74" s="7">
        <v>967954</v>
      </c>
      <c r="J74" s="7">
        <v>900856</v>
      </c>
      <c r="K74" s="7">
        <v>843179</v>
      </c>
      <c r="L74" s="7">
        <v>850925</v>
      </c>
      <c r="M74" s="7">
        <v>920945</v>
      </c>
      <c r="N74" s="7">
        <v>773585</v>
      </c>
    </row>
    <row r="75" spans="1:14" ht="12.75">
      <c r="A75" s="8" t="s">
        <v>9</v>
      </c>
      <c r="B75" s="9">
        <f t="shared" si="6"/>
        <v>11958686</v>
      </c>
      <c r="C75" s="7">
        <v>908923</v>
      </c>
      <c r="D75" s="7">
        <v>980589</v>
      </c>
      <c r="E75" s="7">
        <v>1145394</v>
      </c>
      <c r="F75" s="7">
        <v>995589</v>
      </c>
      <c r="G75" s="7">
        <v>1176161</v>
      </c>
      <c r="H75" s="7">
        <v>1040446</v>
      </c>
      <c r="I75" s="7">
        <v>1013037</v>
      </c>
      <c r="J75" s="7">
        <v>1009442</v>
      </c>
      <c r="K75" s="7">
        <v>936186</v>
      </c>
      <c r="L75" s="7">
        <v>899796</v>
      </c>
      <c r="M75" s="7">
        <v>1010849</v>
      </c>
      <c r="N75" s="7">
        <v>842274</v>
      </c>
    </row>
    <row r="76" spans="1:14" ht="12.75">
      <c r="A76" s="8" t="s">
        <v>10</v>
      </c>
      <c r="B76" s="9">
        <f t="shared" si="6"/>
        <v>4126370</v>
      </c>
      <c r="C76" s="7">
        <v>287970</v>
      </c>
      <c r="D76" s="7">
        <v>334818</v>
      </c>
      <c r="E76" s="7">
        <v>361760</v>
      </c>
      <c r="F76" s="7">
        <v>320612</v>
      </c>
      <c r="G76" s="7">
        <v>448717</v>
      </c>
      <c r="H76" s="7">
        <v>346554</v>
      </c>
      <c r="I76" s="7">
        <v>364515</v>
      </c>
      <c r="J76" s="7">
        <v>386365</v>
      </c>
      <c r="K76" s="7">
        <v>320169</v>
      </c>
      <c r="L76" s="7">
        <v>339879</v>
      </c>
      <c r="M76" s="7">
        <v>349318</v>
      </c>
      <c r="N76" s="7">
        <v>265693</v>
      </c>
    </row>
    <row r="77" spans="1:14" ht="12.75">
      <c r="A77" s="8" t="s">
        <v>11</v>
      </c>
      <c r="B77" s="9">
        <f t="shared" si="6"/>
        <v>17164074</v>
      </c>
      <c r="C77" s="7">
        <v>1436712</v>
      </c>
      <c r="D77" s="7">
        <v>1424485</v>
      </c>
      <c r="E77" s="7">
        <v>1576229</v>
      </c>
      <c r="F77" s="7">
        <v>1461970</v>
      </c>
      <c r="G77" s="7">
        <v>1622783</v>
      </c>
      <c r="H77" s="7">
        <v>1444409</v>
      </c>
      <c r="I77" s="7">
        <v>1476772</v>
      </c>
      <c r="J77" s="7">
        <v>1462834</v>
      </c>
      <c r="K77" s="7">
        <v>1383189</v>
      </c>
      <c r="L77" s="7">
        <v>1334276</v>
      </c>
      <c r="M77" s="7">
        <v>1307506</v>
      </c>
      <c r="N77" s="7">
        <v>1232909</v>
      </c>
    </row>
    <row r="78" spans="1:14" ht="12.75">
      <c r="A78" s="11" t="s">
        <v>12</v>
      </c>
      <c r="B78" s="14">
        <f t="shared" si="6"/>
        <v>17050857</v>
      </c>
      <c r="C78" s="15">
        <v>1207555</v>
      </c>
      <c r="D78" s="15">
        <v>1152588</v>
      </c>
      <c r="E78" s="15">
        <v>1350525</v>
      </c>
      <c r="F78" s="15">
        <v>1607312</v>
      </c>
      <c r="G78" s="15">
        <v>1723673</v>
      </c>
      <c r="H78" s="15">
        <v>1359258</v>
      </c>
      <c r="I78" s="15">
        <v>1589183</v>
      </c>
      <c r="J78" s="15">
        <v>1556758</v>
      </c>
      <c r="K78" s="15">
        <v>1452625</v>
      </c>
      <c r="L78" s="15">
        <v>1421508</v>
      </c>
      <c r="M78" s="15">
        <v>1599138</v>
      </c>
      <c r="N78" s="15">
        <v>1030734</v>
      </c>
    </row>
    <row r="79" spans="2:14" ht="12.75">
      <c r="B79" s="2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2.75">
      <c r="A80" s="2" t="s">
        <v>13</v>
      </c>
      <c r="B80" s="12">
        <f t="shared" si="6"/>
        <v>81288266</v>
      </c>
      <c r="C80" s="7">
        <f aca="true" t="shared" si="7" ref="C80:N80">SUM(C70:C79)</f>
        <v>6203946</v>
      </c>
      <c r="D80" s="7">
        <f t="shared" si="7"/>
        <v>6394445</v>
      </c>
      <c r="E80" s="7">
        <f t="shared" si="7"/>
        <v>7273210</v>
      </c>
      <c r="F80" s="7">
        <f t="shared" si="7"/>
        <v>7050509</v>
      </c>
      <c r="G80" s="7">
        <f t="shared" si="7"/>
        <v>7896840</v>
      </c>
      <c r="H80" s="7">
        <f t="shared" si="7"/>
        <v>6844490</v>
      </c>
      <c r="I80" s="7">
        <f t="shared" si="7"/>
        <v>7144590</v>
      </c>
      <c r="J80" s="7">
        <f t="shared" si="7"/>
        <v>7049550</v>
      </c>
      <c r="K80" s="7">
        <f t="shared" si="7"/>
        <v>6552940</v>
      </c>
      <c r="L80" s="7">
        <f t="shared" si="7"/>
        <v>6477186</v>
      </c>
      <c r="M80" s="7">
        <f t="shared" si="7"/>
        <v>6889357</v>
      </c>
      <c r="N80" s="7">
        <f t="shared" si="7"/>
        <v>5511203</v>
      </c>
    </row>
    <row r="81" spans="1:14" ht="12.75">
      <c r="A81" s="2"/>
      <c r="B81" s="2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2.75">
      <c r="A82" s="2" t="s">
        <v>14</v>
      </c>
      <c r="B82" s="9">
        <f t="shared" si="6"/>
        <v>60573555</v>
      </c>
      <c r="C82" s="7">
        <v>4731378</v>
      </c>
      <c r="D82" s="7">
        <v>5312128</v>
      </c>
      <c r="E82" s="7">
        <v>5271010</v>
      </c>
      <c r="F82" s="7">
        <v>5113134</v>
      </c>
      <c r="G82" s="7">
        <v>5427527</v>
      </c>
      <c r="H82" s="7">
        <v>5018848</v>
      </c>
      <c r="I82" s="7">
        <v>5264665</v>
      </c>
      <c r="J82" s="7">
        <v>5441981</v>
      </c>
      <c r="K82" s="7">
        <v>4880767</v>
      </c>
      <c r="L82" s="7">
        <v>4615809</v>
      </c>
      <c r="M82" s="7">
        <v>5059437</v>
      </c>
      <c r="N82" s="7">
        <v>4436871</v>
      </c>
    </row>
    <row r="83" spans="1:14" ht="12.75">
      <c r="A83" s="13" t="s">
        <v>15</v>
      </c>
      <c r="B83" s="9">
        <f t="shared" si="6"/>
        <v>57896288</v>
      </c>
      <c r="C83" s="7">
        <v>4505735</v>
      </c>
      <c r="D83" s="7">
        <v>4840608</v>
      </c>
      <c r="E83" s="7">
        <v>5349846</v>
      </c>
      <c r="F83" s="7">
        <v>4964485</v>
      </c>
      <c r="G83" s="7">
        <v>5359885</v>
      </c>
      <c r="H83" s="7">
        <v>4674205</v>
      </c>
      <c r="I83" s="7">
        <v>5281434</v>
      </c>
      <c r="J83" s="7">
        <v>5175498</v>
      </c>
      <c r="K83" s="7">
        <v>4594707</v>
      </c>
      <c r="L83" s="7">
        <v>4285230</v>
      </c>
      <c r="M83" s="7">
        <v>4734699</v>
      </c>
      <c r="N83" s="7">
        <v>4129956</v>
      </c>
    </row>
    <row r="84" spans="1:14" ht="12.75">
      <c r="A84" s="2"/>
      <c r="B84" s="2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2.75">
      <c r="A85" s="2" t="s">
        <v>16</v>
      </c>
      <c r="B85" s="9">
        <f t="shared" si="6"/>
        <v>38228807</v>
      </c>
      <c r="C85" s="7">
        <v>3014491</v>
      </c>
      <c r="D85" s="7">
        <v>2987243</v>
      </c>
      <c r="E85" s="7">
        <v>3246016</v>
      </c>
      <c r="F85" s="7">
        <v>3547875</v>
      </c>
      <c r="G85" s="7">
        <v>3492115</v>
      </c>
      <c r="H85" s="7">
        <v>3171316</v>
      </c>
      <c r="I85" s="7">
        <v>3301649</v>
      </c>
      <c r="J85" s="7">
        <v>3377284</v>
      </c>
      <c r="K85" s="7">
        <v>3252394</v>
      </c>
      <c r="L85" s="7">
        <v>2908218</v>
      </c>
      <c r="M85" s="7">
        <v>3091584</v>
      </c>
      <c r="N85" s="7">
        <v>2838622</v>
      </c>
    </row>
    <row r="86" spans="1:14" ht="12.75">
      <c r="A86" s="2" t="s">
        <v>17</v>
      </c>
      <c r="B86" s="9">
        <f t="shared" si="6"/>
        <v>15317941</v>
      </c>
      <c r="C86" s="7">
        <v>1214405</v>
      </c>
      <c r="D86" s="7">
        <v>1267322</v>
      </c>
      <c r="E86" s="7">
        <v>1363125</v>
      </c>
      <c r="F86" s="7">
        <v>1342417</v>
      </c>
      <c r="G86" s="7">
        <v>1414843</v>
      </c>
      <c r="H86" s="7">
        <v>1146806</v>
      </c>
      <c r="I86" s="7">
        <v>1326692</v>
      </c>
      <c r="J86" s="7">
        <v>1347250</v>
      </c>
      <c r="K86" s="7">
        <v>1262781</v>
      </c>
      <c r="L86" s="7">
        <v>1266146</v>
      </c>
      <c r="M86" s="7">
        <v>1321604</v>
      </c>
      <c r="N86" s="7">
        <v>1044550</v>
      </c>
    </row>
    <row r="87" spans="1:14" ht="12.75">
      <c r="A87" s="2" t="s">
        <v>18</v>
      </c>
      <c r="B87" s="9">
        <f t="shared" si="6"/>
        <v>1457669</v>
      </c>
      <c r="C87" s="7">
        <v>124244</v>
      </c>
      <c r="D87" s="7">
        <v>135718</v>
      </c>
      <c r="E87" s="7">
        <v>146339</v>
      </c>
      <c r="F87" s="7">
        <v>125469</v>
      </c>
      <c r="G87" s="7">
        <v>161271</v>
      </c>
      <c r="H87" s="7">
        <v>113543</v>
      </c>
      <c r="I87" s="7">
        <v>115043</v>
      </c>
      <c r="J87" s="7">
        <v>125707</v>
      </c>
      <c r="K87" s="7">
        <v>126061</v>
      </c>
      <c r="L87" s="7">
        <v>108429</v>
      </c>
      <c r="M87" s="7">
        <v>115828</v>
      </c>
      <c r="N87" s="7">
        <v>60017</v>
      </c>
    </row>
    <row r="88" spans="1:14" ht="12.75">
      <c r="A88" s="2" t="s">
        <v>19</v>
      </c>
      <c r="B88" s="14">
        <f t="shared" si="6"/>
        <v>18420943</v>
      </c>
      <c r="C88" s="15">
        <v>1418781</v>
      </c>
      <c r="D88" s="15">
        <v>1531616</v>
      </c>
      <c r="E88" s="15">
        <v>1717120</v>
      </c>
      <c r="F88" s="15">
        <v>1582274</v>
      </c>
      <c r="G88" s="15">
        <v>1591420</v>
      </c>
      <c r="H88" s="15">
        <v>1490026</v>
      </c>
      <c r="I88" s="15">
        <v>1501409</v>
      </c>
      <c r="J88" s="15">
        <v>1587218</v>
      </c>
      <c r="K88" s="15">
        <v>1582438</v>
      </c>
      <c r="L88" s="15">
        <v>1597080</v>
      </c>
      <c r="M88" s="15">
        <v>1523332</v>
      </c>
      <c r="N88" s="15">
        <v>1298229</v>
      </c>
    </row>
    <row r="89" spans="1:14" ht="12.75">
      <c r="A89" s="2"/>
      <c r="B89" s="2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2.75">
      <c r="A90" s="2" t="s">
        <v>20</v>
      </c>
      <c r="B90" s="12">
        <f t="shared" si="6"/>
        <v>273183469</v>
      </c>
      <c r="C90" s="13">
        <f>SUM(C80:C88)</f>
        <v>21212980</v>
      </c>
      <c r="D90" s="13">
        <f aca="true" t="shared" si="8" ref="D90:N90">SUM(D80:D88)</f>
        <v>22469080</v>
      </c>
      <c r="E90" s="13">
        <f t="shared" si="8"/>
        <v>24366666</v>
      </c>
      <c r="F90" s="13">
        <f t="shared" si="8"/>
        <v>23726163</v>
      </c>
      <c r="G90" s="13">
        <f t="shared" si="8"/>
        <v>25343901</v>
      </c>
      <c r="H90" s="13">
        <f t="shared" si="8"/>
        <v>22459234</v>
      </c>
      <c r="I90" s="13">
        <f t="shared" si="8"/>
        <v>23935482</v>
      </c>
      <c r="J90" s="13">
        <f t="shared" si="8"/>
        <v>24104488</v>
      </c>
      <c r="K90" s="13">
        <f t="shared" si="8"/>
        <v>22252088</v>
      </c>
      <c r="L90" s="13">
        <f t="shared" si="8"/>
        <v>21258098</v>
      </c>
      <c r="M90" s="13">
        <f t="shared" si="8"/>
        <v>22735841</v>
      </c>
      <c r="N90" s="13">
        <f t="shared" si="8"/>
        <v>19319448</v>
      </c>
    </row>
    <row r="92" ht="12.75">
      <c r="A92" s="13" t="s">
        <v>113</v>
      </c>
    </row>
    <row r="93" spans="1:14" ht="12.75">
      <c r="A93" s="2" t="s">
        <v>114</v>
      </c>
      <c r="B93" s="12">
        <f>SUM(C93:N93)</f>
        <v>212114627.81</v>
      </c>
      <c r="C93" s="13">
        <v>16706602.1</v>
      </c>
      <c r="D93" s="13">
        <v>17614619.95</v>
      </c>
      <c r="E93" s="13">
        <v>18838695.25</v>
      </c>
      <c r="F93" s="13">
        <v>19116943.9</v>
      </c>
      <c r="G93" s="13">
        <v>18644225.96</v>
      </c>
      <c r="H93" s="13">
        <v>17842980.8</v>
      </c>
      <c r="I93" s="13">
        <v>18523817.55</v>
      </c>
      <c r="J93" s="13">
        <v>18644363</v>
      </c>
      <c r="K93" s="13">
        <v>17387268.4</v>
      </c>
      <c r="L93" s="13">
        <v>16605616</v>
      </c>
      <c r="M93" s="13">
        <v>17488825.6</v>
      </c>
      <c r="N93" s="13">
        <v>14700669.3</v>
      </c>
    </row>
    <row r="96" ht="12.75">
      <c r="A96" s="2" t="s">
        <v>26</v>
      </c>
    </row>
    <row r="97" spans="1:2" ht="12.75">
      <c r="A97" s="2"/>
      <c r="B97" s="11" t="s">
        <v>112</v>
      </c>
    </row>
    <row r="98" spans="1:14" ht="12.75">
      <c r="A98" s="2" t="s">
        <v>0</v>
      </c>
      <c r="B98" s="3" t="s">
        <v>1</v>
      </c>
      <c r="C98" s="4" t="s">
        <v>63</v>
      </c>
      <c r="D98" s="4" t="s">
        <v>64</v>
      </c>
      <c r="E98" s="4" t="s">
        <v>65</v>
      </c>
      <c r="F98" s="4" t="s">
        <v>66</v>
      </c>
      <c r="G98" s="4" t="s">
        <v>67</v>
      </c>
      <c r="H98" s="4" t="s">
        <v>68</v>
      </c>
      <c r="I98" s="4" t="s">
        <v>69</v>
      </c>
      <c r="J98" s="4" t="s">
        <v>70</v>
      </c>
      <c r="K98" s="4" t="s">
        <v>71</v>
      </c>
      <c r="L98" s="4" t="s">
        <v>72</v>
      </c>
      <c r="M98" s="4" t="s">
        <v>73</v>
      </c>
      <c r="N98" s="5" t="s">
        <v>74</v>
      </c>
    </row>
    <row r="99" spans="3:14" ht="12.75">
      <c r="C99" s="6"/>
      <c r="D99" s="7"/>
      <c r="E99" s="7"/>
      <c r="F99" s="7"/>
      <c r="G99" s="7"/>
      <c r="H99" s="7"/>
      <c r="I99" s="7"/>
      <c r="J99" s="6"/>
      <c r="K99" s="7"/>
      <c r="L99" s="7"/>
      <c r="M99" s="7"/>
      <c r="N99" s="7"/>
    </row>
    <row r="100" spans="1:14" ht="12.75">
      <c r="A100" s="8" t="s">
        <v>18</v>
      </c>
      <c r="B100" s="9">
        <f>SUM(C100:N100)</f>
        <v>50384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50384</v>
      </c>
    </row>
    <row r="101" spans="1:14" ht="12.75">
      <c r="A101" s="8" t="s">
        <v>4</v>
      </c>
      <c r="B101" s="9">
        <f aca="true" t="shared" si="9" ref="B101:B121">SUM(C101:N101)</f>
        <v>4640697</v>
      </c>
      <c r="C101" s="7">
        <v>347068</v>
      </c>
      <c r="D101" s="7">
        <v>365519</v>
      </c>
      <c r="E101" s="7">
        <v>416032</v>
      </c>
      <c r="F101" s="7">
        <v>383011</v>
      </c>
      <c r="G101" s="7">
        <v>465239</v>
      </c>
      <c r="H101" s="7">
        <v>420521</v>
      </c>
      <c r="I101" s="7">
        <v>372840</v>
      </c>
      <c r="J101" s="10">
        <v>418734</v>
      </c>
      <c r="K101" s="7">
        <v>355344</v>
      </c>
      <c r="L101" s="7">
        <v>398451</v>
      </c>
      <c r="M101" s="7">
        <v>379822</v>
      </c>
      <c r="N101" s="7">
        <v>318116</v>
      </c>
    </row>
    <row r="102" spans="1:14" ht="12.75">
      <c r="A102" s="8" t="s">
        <v>5</v>
      </c>
      <c r="B102" s="9">
        <f t="shared" si="9"/>
        <v>3492115</v>
      </c>
      <c r="C102" s="7">
        <v>274488</v>
      </c>
      <c r="D102" s="7">
        <v>269845</v>
      </c>
      <c r="E102" s="7">
        <v>278054</v>
      </c>
      <c r="F102" s="7">
        <v>267923</v>
      </c>
      <c r="G102" s="7">
        <v>380152</v>
      </c>
      <c r="H102" s="7">
        <v>327596</v>
      </c>
      <c r="I102" s="7">
        <v>314446</v>
      </c>
      <c r="J102" s="10">
        <v>311397</v>
      </c>
      <c r="K102" s="7">
        <v>239189</v>
      </c>
      <c r="L102" s="7">
        <v>286691</v>
      </c>
      <c r="M102" s="7">
        <v>265211</v>
      </c>
      <c r="N102" s="7">
        <v>277123</v>
      </c>
    </row>
    <row r="103" spans="1:14" ht="12.75">
      <c r="A103" s="8" t="s">
        <v>6</v>
      </c>
      <c r="B103" s="9">
        <f t="shared" si="9"/>
        <v>8919977</v>
      </c>
      <c r="C103" s="7">
        <v>708520</v>
      </c>
      <c r="D103" s="7">
        <v>719358</v>
      </c>
      <c r="E103" s="7">
        <v>828065</v>
      </c>
      <c r="F103" s="7">
        <v>725129</v>
      </c>
      <c r="G103" s="7">
        <v>915877</v>
      </c>
      <c r="H103" s="7">
        <v>766555</v>
      </c>
      <c r="I103" s="7">
        <v>723805</v>
      </c>
      <c r="J103" s="7">
        <v>817890</v>
      </c>
      <c r="K103" s="7">
        <v>628025</v>
      </c>
      <c r="L103" s="7">
        <v>674171</v>
      </c>
      <c r="M103" s="7">
        <v>739506</v>
      </c>
      <c r="N103" s="7">
        <v>673076</v>
      </c>
    </row>
    <row r="104" spans="1:14" ht="12.75">
      <c r="A104" s="8" t="s">
        <v>7</v>
      </c>
      <c r="B104" s="9">
        <f t="shared" si="9"/>
        <v>3232852</v>
      </c>
      <c r="C104" s="7">
        <v>240070</v>
      </c>
      <c r="D104" s="7">
        <v>237071</v>
      </c>
      <c r="E104" s="7">
        <v>259190</v>
      </c>
      <c r="F104" s="7">
        <v>241751</v>
      </c>
      <c r="G104" s="7">
        <v>351765</v>
      </c>
      <c r="H104" s="7">
        <v>325699</v>
      </c>
      <c r="I104" s="7">
        <v>268315</v>
      </c>
      <c r="J104" s="7">
        <v>311259</v>
      </c>
      <c r="K104" s="7">
        <v>218308</v>
      </c>
      <c r="L104" s="7">
        <v>264344</v>
      </c>
      <c r="M104" s="7">
        <v>268792</v>
      </c>
      <c r="N104" s="7">
        <v>246288</v>
      </c>
    </row>
    <row r="105" spans="1:14" ht="12.75">
      <c r="A105" s="8" t="s">
        <v>8</v>
      </c>
      <c r="B105" s="9">
        <f t="shared" si="9"/>
        <v>10495507</v>
      </c>
      <c r="C105" s="7">
        <v>814404</v>
      </c>
      <c r="D105" s="7">
        <v>819947</v>
      </c>
      <c r="E105" s="7">
        <v>907894</v>
      </c>
      <c r="F105" s="7">
        <v>881872</v>
      </c>
      <c r="G105" s="7">
        <v>1009278</v>
      </c>
      <c r="H105" s="7">
        <v>895188</v>
      </c>
      <c r="I105" s="7">
        <v>909603</v>
      </c>
      <c r="J105" s="7">
        <v>993804</v>
      </c>
      <c r="K105" s="7">
        <v>831204</v>
      </c>
      <c r="L105" s="7">
        <v>843705</v>
      </c>
      <c r="M105" s="7">
        <v>791131</v>
      </c>
      <c r="N105" s="7">
        <v>797477</v>
      </c>
    </row>
    <row r="106" spans="1:14" ht="12.75">
      <c r="A106" s="8" t="s">
        <v>9</v>
      </c>
      <c r="B106" s="9">
        <f t="shared" si="9"/>
        <v>11389724</v>
      </c>
      <c r="C106" s="7">
        <v>973300</v>
      </c>
      <c r="D106" s="7">
        <v>1032974</v>
      </c>
      <c r="E106" s="7">
        <v>1098475</v>
      </c>
      <c r="F106" s="7">
        <v>984413</v>
      </c>
      <c r="G106" s="7">
        <v>1172871</v>
      </c>
      <c r="H106" s="7">
        <v>974858</v>
      </c>
      <c r="I106" s="7">
        <v>961868</v>
      </c>
      <c r="J106" s="7">
        <v>1029251</v>
      </c>
      <c r="K106" s="7">
        <v>727981</v>
      </c>
      <c r="L106" s="7">
        <v>811033</v>
      </c>
      <c r="M106" s="7">
        <v>850281</v>
      </c>
      <c r="N106" s="7">
        <v>772419</v>
      </c>
    </row>
    <row r="107" spans="1:14" ht="12.75">
      <c r="A107" s="8" t="s">
        <v>10</v>
      </c>
      <c r="B107" s="9">
        <f t="shared" si="9"/>
        <v>4435433</v>
      </c>
      <c r="C107" s="7">
        <v>315842</v>
      </c>
      <c r="D107" s="7">
        <v>335711</v>
      </c>
      <c r="E107" s="7">
        <v>391155</v>
      </c>
      <c r="F107" s="7">
        <v>334631</v>
      </c>
      <c r="G107" s="7">
        <v>467567</v>
      </c>
      <c r="H107" s="7">
        <v>385934</v>
      </c>
      <c r="I107" s="7">
        <v>371239</v>
      </c>
      <c r="J107" s="7">
        <v>433035</v>
      </c>
      <c r="K107" s="7">
        <v>314758</v>
      </c>
      <c r="L107" s="7">
        <v>366587</v>
      </c>
      <c r="M107" s="7">
        <v>354139</v>
      </c>
      <c r="N107" s="7">
        <v>364835</v>
      </c>
    </row>
    <row r="108" spans="1:14" ht="12.75">
      <c r="A108" s="8" t="s">
        <v>11</v>
      </c>
      <c r="B108" s="9">
        <f t="shared" si="9"/>
        <v>18231885</v>
      </c>
      <c r="C108" s="7">
        <v>1372407</v>
      </c>
      <c r="D108" s="7">
        <v>1429937</v>
      </c>
      <c r="E108" s="7">
        <v>1661947</v>
      </c>
      <c r="F108" s="7">
        <v>1531600</v>
      </c>
      <c r="G108" s="7">
        <v>1723632</v>
      </c>
      <c r="H108" s="7">
        <v>1607028</v>
      </c>
      <c r="I108" s="7">
        <v>1441319</v>
      </c>
      <c r="J108" s="7">
        <v>1586979</v>
      </c>
      <c r="K108" s="7">
        <v>1387949</v>
      </c>
      <c r="L108" s="7">
        <v>1597011</v>
      </c>
      <c r="M108" s="7">
        <v>1482509</v>
      </c>
      <c r="N108" s="7">
        <v>1409567</v>
      </c>
    </row>
    <row r="109" spans="1:14" ht="12.75">
      <c r="A109" s="11" t="s">
        <v>12</v>
      </c>
      <c r="B109" s="14">
        <f t="shared" si="9"/>
        <v>17993028</v>
      </c>
      <c r="C109" s="15">
        <v>1263198</v>
      </c>
      <c r="D109" s="15">
        <v>1275638</v>
      </c>
      <c r="E109" s="15">
        <v>1411909</v>
      </c>
      <c r="F109" s="15">
        <v>1308039</v>
      </c>
      <c r="G109" s="15">
        <v>1741569</v>
      </c>
      <c r="H109" s="15">
        <v>1497798</v>
      </c>
      <c r="I109" s="15">
        <v>1662777</v>
      </c>
      <c r="J109" s="15">
        <v>1934434</v>
      </c>
      <c r="K109" s="15">
        <v>1188280</v>
      </c>
      <c r="L109" s="15">
        <v>1675010</v>
      </c>
      <c r="M109" s="15">
        <v>1543809</v>
      </c>
      <c r="N109" s="15">
        <v>1490567</v>
      </c>
    </row>
    <row r="110" spans="2:14" ht="12.75">
      <c r="B110" s="2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.75">
      <c r="A111" s="2" t="s">
        <v>13</v>
      </c>
      <c r="B111" s="12">
        <f t="shared" si="9"/>
        <v>82881602</v>
      </c>
      <c r="C111" s="7">
        <f aca="true" t="shared" si="10" ref="C111:N111">SUM(C100:C110)</f>
        <v>6309297</v>
      </c>
      <c r="D111" s="7">
        <f t="shared" si="10"/>
        <v>6486000</v>
      </c>
      <c r="E111" s="7">
        <f t="shared" si="10"/>
        <v>7252721</v>
      </c>
      <c r="F111" s="7">
        <f t="shared" si="10"/>
        <v>6658369</v>
      </c>
      <c r="G111" s="7">
        <f t="shared" si="10"/>
        <v>8227950</v>
      </c>
      <c r="H111" s="7">
        <f t="shared" si="10"/>
        <v>7201177</v>
      </c>
      <c r="I111" s="7">
        <f t="shared" si="10"/>
        <v>7026212</v>
      </c>
      <c r="J111" s="7">
        <f t="shared" si="10"/>
        <v>7836783</v>
      </c>
      <c r="K111" s="7">
        <f t="shared" si="10"/>
        <v>5891038</v>
      </c>
      <c r="L111" s="7">
        <f t="shared" si="10"/>
        <v>6917003</v>
      </c>
      <c r="M111" s="7">
        <f t="shared" si="10"/>
        <v>6675200</v>
      </c>
      <c r="N111" s="7">
        <f t="shared" si="10"/>
        <v>6399852</v>
      </c>
    </row>
    <row r="112" spans="1:14" ht="12.75">
      <c r="A112" s="2"/>
      <c r="B112" s="2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.75">
      <c r="A113" s="2" t="s">
        <v>14</v>
      </c>
      <c r="B113" s="9">
        <f t="shared" si="9"/>
        <v>61142985</v>
      </c>
      <c r="C113" s="7">
        <v>5010008</v>
      </c>
      <c r="D113" s="7">
        <v>5564735</v>
      </c>
      <c r="E113" s="7">
        <v>5799077</v>
      </c>
      <c r="F113" s="7">
        <v>4992530</v>
      </c>
      <c r="G113" s="7">
        <v>5385040</v>
      </c>
      <c r="H113" s="7">
        <v>5150334</v>
      </c>
      <c r="I113" s="7">
        <v>4930513</v>
      </c>
      <c r="J113" s="7">
        <v>5403800</v>
      </c>
      <c r="K113" s="7">
        <v>4560671</v>
      </c>
      <c r="L113" s="7">
        <v>4950598</v>
      </c>
      <c r="M113" s="7">
        <v>4628562</v>
      </c>
      <c r="N113" s="7">
        <v>4767117</v>
      </c>
    </row>
    <row r="114" spans="1:14" ht="12.75">
      <c r="A114" s="13" t="s">
        <v>15</v>
      </c>
      <c r="B114" s="9">
        <f t="shared" si="9"/>
        <v>58797403</v>
      </c>
      <c r="C114" s="7">
        <v>4853106</v>
      </c>
      <c r="D114" s="7">
        <v>5026785</v>
      </c>
      <c r="E114" s="7">
        <v>5470531</v>
      </c>
      <c r="F114" s="7">
        <v>4629913</v>
      </c>
      <c r="G114" s="7">
        <v>5418349</v>
      </c>
      <c r="H114" s="7">
        <v>4899208</v>
      </c>
      <c r="I114" s="7">
        <v>4917263</v>
      </c>
      <c r="J114" s="7">
        <v>5496100</v>
      </c>
      <c r="K114" s="7">
        <v>4172034</v>
      </c>
      <c r="L114" s="7">
        <v>4637327</v>
      </c>
      <c r="M114" s="7">
        <v>4657603</v>
      </c>
      <c r="N114" s="7">
        <v>4619184</v>
      </c>
    </row>
    <row r="115" spans="1:14" ht="12.75">
      <c r="A115" s="2"/>
      <c r="B115" s="2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2.75">
      <c r="A116" s="2" t="s">
        <v>16</v>
      </c>
      <c r="B116" s="9">
        <f t="shared" si="9"/>
        <v>37484048</v>
      </c>
      <c r="C116" s="7">
        <v>2966969</v>
      </c>
      <c r="D116" s="7">
        <v>3056765</v>
      </c>
      <c r="E116" s="7">
        <v>3409998</v>
      </c>
      <c r="F116" s="7">
        <v>2917595</v>
      </c>
      <c r="G116" s="7">
        <v>3349938</v>
      </c>
      <c r="H116" s="7">
        <v>3030377</v>
      </c>
      <c r="I116" s="7">
        <v>3141717</v>
      </c>
      <c r="J116" s="7">
        <v>3220601</v>
      </c>
      <c r="K116" s="7">
        <v>2778615</v>
      </c>
      <c r="L116" s="7">
        <v>2973062</v>
      </c>
      <c r="M116" s="7">
        <v>3105636</v>
      </c>
      <c r="N116" s="7">
        <v>3532775</v>
      </c>
    </row>
    <row r="117" spans="1:14" ht="12.75">
      <c r="A117" s="2" t="s">
        <v>17</v>
      </c>
      <c r="B117" s="9">
        <f t="shared" si="9"/>
        <v>14573023</v>
      </c>
      <c r="C117" s="7">
        <v>1207439</v>
      </c>
      <c r="D117" s="7">
        <v>1280778</v>
      </c>
      <c r="E117" s="7">
        <v>1394579</v>
      </c>
      <c r="F117" s="7">
        <v>1195013</v>
      </c>
      <c r="G117" s="7">
        <v>1397612</v>
      </c>
      <c r="H117" s="7">
        <v>1245952</v>
      </c>
      <c r="I117" s="7">
        <v>1195967</v>
      </c>
      <c r="J117" s="7">
        <v>1238627</v>
      </c>
      <c r="K117" s="7">
        <v>1085206</v>
      </c>
      <c r="L117" s="7">
        <v>1178115</v>
      </c>
      <c r="M117" s="7">
        <v>1105397</v>
      </c>
      <c r="N117" s="7">
        <v>1048338</v>
      </c>
    </row>
    <row r="118" spans="1:14" ht="12.75">
      <c r="A118" s="2" t="s">
        <v>18</v>
      </c>
      <c r="B118" s="9">
        <f t="shared" si="9"/>
        <v>1158154</v>
      </c>
      <c r="C118" s="7">
        <v>93262</v>
      </c>
      <c r="D118" s="7">
        <v>107185</v>
      </c>
      <c r="E118" s="7">
        <v>96861</v>
      </c>
      <c r="F118" s="7">
        <v>94399</v>
      </c>
      <c r="G118" s="7">
        <v>147542</v>
      </c>
      <c r="H118" s="7">
        <v>113920</v>
      </c>
      <c r="I118" s="7">
        <v>84634</v>
      </c>
      <c r="J118" s="7">
        <v>92441</v>
      </c>
      <c r="K118" s="7">
        <v>84564</v>
      </c>
      <c r="L118" s="7">
        <v>94236</v>
      </c>
      <c r="M118" s="7">
        <v>99791</v>
      </c>
      <c r="N118" s="7">
        <v>49319</v>
      </c>
    </row>
    <row r="119" spans="1:14" ht="12.75">
      <c r="A119" s="2" t="s">
        <v>19</v>
      </c>
      <c r="B119" s="14">
        <f t="shared" si="9"/>
        <v>18288755</v>
      </c>
      <c r="C119" s="15">
        <v>1469440</v>
      </c>
      <c r="D119" s="15">
        <v>1501063</v>
      </c>
      <c r="E119" s="15">
        <v>1722452</v>
      </c>
      <c r="F119" s="15">
        <v>1548770</v>
      </c>
      <c r="G119" s="15">
        <v>1661277</v>
      </c>
      <c r="H119" s="15">
        <v>1560768</v>
      </c>
      <c r="I119" s="15">
        <v>1447894</v>
      </c>
      <c r="J119" s="15">
        <v>1590056</v>
      </c>
      <c r="K119" s="15">
        <v>1371386</v>
      </c>
      <c r="L119" s="15">
        <v>1588144</v>
      </c>
      <c r="M119" s="15">
        <v>1524001</v>
      </c>
      <c r="N119" s="15">
        <v>1303504</v>
      </c>
    </row>
    <row r="120" spans="1:14" ht="12.75">
      <c r="A120" s="2"/>
      <c r="B120" s="2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2.75">
      <c r="A121" s="2" t="s">
        <v>20</v>
      </c>
      <c r="B121" s="12">
        <f t="shared" si="9"/>
        <v>274325970</v>
      </c>
      <c r="C121" s="13">
        <f>SUM(C111:C119)</f>
        <v>21909521</v>
      </c>
      <c r="D121" s="13">
        <f aca="true" t="shared" si="11" ref="D121:N121">SUM(D111:D119)</f>
        <v>23023311</v>
      </c>
      <c r="E121" s="13">
        <f t="shared" si="11"/>
        <v>25146219</v>
      </c>
      <c r="F121" s="13">
        <f t="shared" si="11"/>
        <v>22036589</v>
      </c>
      <c r="G121" s="13">
        <f t="shared" si="11"/>
        <v>25587708</v>
      </c>
      <c r="H121" s="13">
        <f t="shared" si="11"/>
        <v>23201736</v>
      </c>
      <c r="I121" s="13">
        <f t="shared" si="11"/>
        <v>22744200</v>
      </c>
      <c r="J121" s="13">
        <f t="shared" si="11"/>
        <v>24878408</v>
      </c>
      <c r="K121" s="13">
        <f t="shared" si="11"/>
        <v>19943514</v>
      </c>
      <c r="L121" s="13">
        <f t="shared" si="11"/>
        <v>22338485</v>
      </c>
      <c r="M121" s="13">
        <f t="shared" si="11"/>
        <v>21796190</v>
      </c>
      <c r="N121" s="13">
        <f t="shared" si="11"/>
        <v>21720089</v>
      </c>
    </row>
    <row r="123" ht="12.75">
      <c r="A123" s="13" t="s">
        <v>113</v>
      </c>
    </row>
    <row r="124" spans="1:14" ht="12.75">
      <c r="A124" s="2" t="s">
        <v>114</v>
      </c>
      <c r="B124" s="12">
        <f>SUM(C124:N124)</f>
        <v>214595970.03000006</v>
      </c>
      <c r="C124" s="13">
        <v>16822107.45</v>
      </c>
      <c r="D124" s="13">
        <v>18891937.75</v>
      </c>
      <c r="E124" s="13">
        <v>19583702.95</v>
      </c>
      <c r="F124" s="13">
        <v>17284225.65</v>
      </c>
      <c r="G124" s="13">
        <v>19935209.15</v>
      </c>
      <c r="H124" s="13">
        <v>17739991.95</v>
      </c>
      <c r="I124" s="13">
        <v>17692086.6</v>
      </c>
      <c r="J124" s="13">
        <v>19209038</v>
      </c>
      <c r="K124" s="13">
        <v>15401934.4</v>
      </c>
      <c r="L124" s="13">
        <v>18838863.3</v>
      </c>
      <c r="M124" s="13">
        <v>16577331.25</v>
      </c>
      <c r="N124" s="13">
        <v>16619541.58</v>
      </c>
    </row>
    <row r="125" spans="1:14" ht="12.75">
      <c r="A125" s="13"/>
      <c r="B125" s="12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ht="12.75">
      <c r="A126" s="24" t="s">
        <v>115</v>
      </c>
    </row>
    <row r="128" ht="12.75">
      <c r="A128" s="2" t="s">
        <v>27</v>
      </c>
    </row>
    <row r="129" spans="1:2" ht="12.75">
      <c r="A129" s="2"/>
      <c r="B129" s="11" t="s">
        <v>112</v>
      </c>
    </row>
    <row r="130" spans="1:14" s="23" customFormat="1" ht="12.75">
      <c r="A130" s="21" t="s">
        <v>0</v>
      </c>
      <c r="B130" s="22" t="s">
        <v>1</v>
      </c>
      <c r="C130" s="22" t="s">
        <v>75</v>
      </c>
      <c r="D130" s="22" t="s">
        <v>76</v>
      </c>
      <c r="E130" s="22" t="s">
        <v>77</v>
      </c>
      <c r="F130" s="22" t="s">
        <v>78</v>
      </c>
      <c r="G130" s="22" t="s">
        <v>79</v>
      </c>
      <c r="H130" s="22" t="s">
        <v>80</v>
      </c>
      <c r="I130" s="22" t="s">
        <v>81</v>
      </c>
      <c r="J130" s="22" t="s">
        <v>82</v>
      </c>
      <c r="K130" s="22" t="s">
        <v>83</v>
      </c>
      <c r="L130" s="22" t="s">
        <v>84</v>
      </c>
      <c r="M130" s="22" t="s">
        <v>85</v>
      </c>
      <c r="N130" s="22" t="s">
        <v>86</v>
      </c>
    </row>
    <row r="131" spans="3:14" ht="12.75">
      <c r="C131" s="6"/>
      <c r="D131" s="7"/>
      <c r="E131" s="7"/>
      <c r="F131" s="7"/>
      <c r="G131" s="7"/>
      <c r="H131" s="7"/>
      <c r="I131" s="7"/>
      <c r="J131" s="6"/>
      <c r="K131" s="7"/>
      <c r="L131" s="7"/>
      <c r="M131" s="7"/>
      <c r="N131" s="7"/>
    </row>
    <row r="132" spans="1:14" ht="12.75">
      <c r="A132" s="8" t="s">
        <v>18</v>
      </c>
      <c r="B132" s="9">
        <f>SUM(C132:N132)</f>
        <v>2164525</v>
      </c>
      <c r="C132" s="7">
        <v>116980</v>
      </c>
      <c r="D132" s="7">
        <v>146524</v>
      </c>
      <c r="E132" s="7">
        <v>171249</v>
      </c>
      <c r="F132" s="7">
        <v>162436</v>
      </c>
      <c r="G132" s="7">
        <v>219143</v>
      </c>
      <c r="H132" s="7">
        <v>226031</v>
      </c>
      <c r="I132" s="7">
        <v>183258</v>
      </c>
      <c r="J132" s="7">
        <v>194003</v>
      </c>
      <c r="K132" s="7">
        <v>181992</v>
      </c>
      <c r="L132" s="7">
        <v>209475</v>
      </c>
      <c r="M132" s="7">
        <v>180114</v>
      </c>
      <c r="N132" s="7">
        <v>173320</v>
      </c>
    </row>
    <row r="133" spans="1:14" ht="12.75">
      <c r="A133" s="8" t="s">
        <v>4</v>
      </c>
      <c r="B133" s="9">
        <f aca="true" t="shared" si="12" ref="B133:B152">SUM(C133:N133)</f>
        <v>3138273</v>
      </c>
      <c r="C133" s="7">
        <v>276372</v>
      </c>
      <c r="D133" s="7">
        <v>268350</v>
      </c>
      <c r="E133" s="7">
        <v>283454</v>
      </c>
      <c r="F133" s="7">
        <v>235477</v>
      </c>
      <c r="G133" s="7">
        <v>340152</v>
      </c>
      <c r="H133" s="7">
        <v>253474</v>
      </c>
      <c r="I133" s="7">
        <v>229869</v>
      </c>
      <c r="J133" s="10">
        <v>290145</v>
      </c>
      <c r="K133" s="7">
        <v>221946</v>
      </c>
      <c r="L133" s="7">
        <v>262998</v>
      </c>
      <c r="M133" s="7">
        <v>248039</v>
      </c>
      <c r="N133" s="7">
        <v>227997</v>
      </c>
    </row>
    <row r="134" spans="1:14" ht="12.75">
      <c r="A134" s="8" t="s">
        <v>5</v>
      </c>
      <c r="B134" s="9">
        <f t="shared" si="12"/>
        <v>3499395</v>
      </c>
      <c r="C134" s="7">
        <v>300499</v>
      </c>
      <c r="D134" s="7">
        <v>345622</v>
      </c>
      <c r="E134" s="7">
        <v>275888</v>
      </c>
      <c r="F134" s="7">
        <v>271294</v>
      </c>
      <c r="G134" s="7">
        <v>360457</v>
      </c>
      <c r="H134" s="7">
        <v>316113</v>
      </c>
      <c r="I134" s="7">
        <v>232694</v>
      </c>
      <c r="J134" s="10">
        <v>290252</v>
      </c>
      <c r="K134" s="7">
        <v>239455</v>
      </c>
      <c r="L134" s="7">
        <v>282043</v>
      </c>
      <c r="M134" s="7">
        <v>224002</v>
      </c>
      <c r="N134" s="7">
        <v>361076</v>
      </c>
    </row>
    <row r="135" spans="1:14" ht="12.75">
      <c r="A135" s="8" t="s">
        <v>6</v>
      </c>
      <c r="B135" s="9">
        <f t="shared" si="12"/>
        <v>8531386</v>
      </c>
      <c r="C135" s="7">
        <v>641947</v>
      </c>
      <c r="D135" s="7">
        <v>651200</v>
      </c>
      <c r="E135" s="7">
        <v>763656</v>
      </c>
      <c r="F135" s="7">
        <v>722723</v>
      </c>
      <c r="G135" s="7">
        <v>972186</v>
      </c>
      <c r="H135" s="7">
        <v>822957</v>
      </c>
      <c r="I135" s="7">
        <v>673789</v>
      </c>
      <c r="J135" s="7">
        <v>761534</v>
      </c>
      <c r="K135" s="7">
        <v>609440</v>
      </c>
      <c r="L135" s="7">
        <v>668131</v>
      </c>
      <c r="M135" s="7">
        <v>641842</v>
      </c>
      <c r="N135" s="7">
        <v>601981</v>
      </c>
    </row>
    <row r="136" spans="1:14" ht="12.75">
      <c r="A136" s="8" t="s">
        <v>7</v>
      </c>
      <c r="B136" s="9">
        <f t="shared" si="12"/>
        <v>2777455</v>
      </c>
      <c r="C136" s="7">
        <v>246450</v>
      </c>
      <c r="D136" s="7">
        <v>246644</v>
      </c>
      <c r="E136" s="7">
        <v>246737</v>
      </c>
      <c r="F136" s="7">
        <v>240746</v>
      </c>
      <c r="G136" s="7">
        <v>357098</v>
      </c>
      <c r="H136" s="7">
        <v>300446</v>
      </c>
      <c r="I136" s="7">
        <v>225520</v>
      </c>
      <c r="J136" s="7">
        <v>251560</v>
      </c>
      <c r="K136" s="7">
        <v>163636</v>
      </c>
      <c r="L136" s="7">
        <v>184508</v>
      </c>
      <c r="M136" s="7">
        <v>170098</v>
      </c>
      <c r="N136" s="7">
        <v>144012</v>
      </c>
    </row>
    <row r="137" spans="1:14" ht="12.75">
      <c r="A137" s="8" t="s">
        <v>8</v>
      </c>
      <c r="B137" s="9">
        <f t="shared" si="12"/>
        <v>9850892</v>
      </c>
      <c r="C137" s="7">
        <v>702398</v>
      </c>
      <c r="D137" s="7">
        <v>758385</v>
      </c>
      <c r="E137" s="7">
        <v>824067</v>
      </c>
      <c r="F137" s="7">
        <v>810483</v>
      </c>
      <c r="G137" s="7">
        <v>978120</v>
      </c>
      <c r="H137" s="7">
        <v>868162</v>
      </c>
      <c r="I137" s="7">
        <v>832596</v>
      </c>
      <c r="J137" s="7">
        <v>922308</v>
      </c>
      <c r="K137" s="7">
        <v>806452</v>
      </c>
      <c r="L137" s="7">
        <v>862652</v>
      </c>
      <c r="M137" s="7">
        <v>767023</v>
      </c>
      <c r="N137" s="7">
        <v>718246</v>
      </c>
    </row>
    <row r="138" spans="1:14" ht="12.75">
      <c r="A138" s="8" t="s">
        <v>9</v>
      </c>
      <c r="B138" s="9">
        <f t="shared" si="12"/>
        <v>7887467</v>
      </c>
      <c r="C138" s="7">
        <v>644181</v>
      </c>
      <c r="D138" s="7">
        <v>623112</v>
      </c>
      <c r="E138" s="7">
        <v>673978</v>
      </c>
      <c r="F138" s="7">
        <v>613291</v>
      </c>
      <c r="G138" s="7">
        <v>865948</v>
      </c>
      <c r="H138" s="7">
        <v>709321</v>
      </c>
      <c r="I138" s="7">
        <v>655516</v>
      </c>
      <c r="J138" s="7">
        <v>742297</v>
      </c>
      <c r="K138" s="7">
        <v>558174</v>
      </c>
      <c r="L138" s="7">
        <v>618062</v>
      </c>
      <c r="M138" s="7">
        <v>617751</v>
      </c>
      <c r="N138" s="7">
        <v>565836</v>
      </c>
    </row>
    <row r="139" spans="1:14" ht="12.75">
      <c r="A139" s="8" t="s">
        <v>10</v>
      </c>
      <c r="B139" s="9">
        <f t="shared" si="12"/>
        <v>4718068</v>
      </c>
      <c r="C139" s="7">
        <v>317420</v>
      </c>
      <c r="D139" s="7">
        <v>343260</v>
      </c>
      <c r="E139" s="7">
        <v>383831</v>
      </c>
      <c r="F139" s="7">
        <v>431876</v>
      </c>
      <c r="G139" s="7">
        <v>611493</v>
      </c>
      <c r="H139" s="7">
        <v>504434</v>
      </c>
      <c r="I139" s="7">
        <v>383402</v>
      </c>
      <c r="J139" s="7">
        <v>407219</v>
      </c>
      <c r="K139" s="7">
        <v>329818</v>
      </c>
      <c r="L139" s="7">
        <v>371234</v>
      </c>
      <c r="M139" s="7">
        <v>324927</v>
      </c>
      <c r="N139" s="7">
        <v>309154</v>
      </c>
    </row>
    <row r="140" spans="1:14" ht="12.75">
      <c r="A140" s="8" t="s">
        <v>11</v>
      </c>
      <c r="B140" s="9">
        <f t="shared" si="12"/>
        <v>18215629</v>
      </c>
      <c r="C140" s="7">
        <v>1429766</v>
      </c>
      <c r="D140" s="7">
        <v>1428210</v>
      </c>
      <c r="E140" s="7">
        <v>1721941</v>
      </c>
      <c r="F140" s="7">
        <v>1604058</v>
      </c>
      <c r="G140" s="7">
        <v>1772216</v>
      </c>
      <c r="H140" s="7">
        <v>1586979</v>
      </c>
      <c r="I140" s="7">
        <v>1511359</v>
      </c>
      <c r="J140" s="7">
        <v>1605915</v>
      </c>
      <c r="K140" s="7">
        <v>1384593</v>
      </c>
      <c r="L140" s="7">
        <v>1498444</v>
      </c>
      <c r="M140" s="7">
        <v>1371466</v>
      </c>
      <c r="N140" s="7">
        <v>1300682</v>
      </c>
    </row>
    <row r="141" spans="1:14" ht="12.75">
      <c r="A141" s="11" t="s">
        <v>12</v>
      </c>
      <c r="B141" s="14">
        <f t="shared" si="12"/>
        <v>21991204</v>
      </c>
      <c r="C141" s="15">
        <v>1561868</v>
      </c>
      <c r="D141" s="15">
        <v>1669089</v>
      </c>
      <c r="E141" s="15">
        <v>1968085</v>
      </c>
      <c r="F141" s="15">
        <v>1764592</v>
      </c>
      <c r="G141" s="15">
        <v>2327307</v>
      </c>
      <c r="H141" s="15">
        <v>1824896</v>
      </c>
      <c r="I141" s="15">
        <v>1840700</v>
      </c>
      <c r="J141" s="15">
        <v>2385189</v>
      </c>
      <c r="K141" s="15">
        <v>1705018</v>
      </c>
      <c r="L141" s="15">
        <v>1990038</v>
      </c>
      <c r="M141" s="15">
        <v>1552799</v>
      </c>
      <c r="N141" s="15">
        <v>1401623</v>
      </c>
    </row>
    <row r="142" spans="2:14" ht="12.75">
      <c r="B142" s="2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2.75">
      <c r="A143" s="2" t="s">
        <v>13</v>
      </c>
      <c r="B143" s="12">
        <f t="shared" si="12"/>
        <v>82774294</v>
      </c>
      <c r="C143" s="7">
        <f aca="true" t="shared" si="13" ref="C143:N143">SUM(C132:C142)</f>
        <v>6237881</v>
      </c>
      <c r="D143" s="7">
        <f t="shared" si="13"/>
        <v>6480396</v>
      </c>
      <c r="E143" s="7">
        <f t="shared" si="13"/>
        <v>7312886</v>
      </c>
      <c r="F143" s="7">
        <f t="shared" si="13"/>
        <v>6856976</v>
      </c>
      <c r="G143" s="7">
        <f t="shared" si="13"/>
        <v>8804120</v>
      </c>
      <c r="H143" s="7">
        <f t="shared" si="13"/>
        <v>7412813</v>
      </c>
      <c r="I143" s="7">
        <f t="shared" si="13"/>
        <v>6768703</v>
      </c>
      <c r="J143" s="7">
        <f t="shared" si="13"/>
        <v>7850422</v>
      </c>
      <c r="K143" s="7">
        <f t="shared" si="13"/>
        <v>6200524</v>
      </c>
      <c r="L143" s="7">
        <f t="shared" si="13"/>
        <v>6947585</v>
      </c>
      <c r="M143" s="7">
        <f t="shared" si="13"/>
        <v>6098061</v>
      </c>
      <c r="N143" s="7">
        <f t="shared" si="13"/>
        <v>5803927</v>
      </c>
    </row>
    <row r="144" spans="1:14" ht="12.75">
      <c r="A144" s="2"/>
      <c r="B144" s="2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2.75">
      <c r="A145" s="2" t="s">
        <v>14</v>
      </c>
      <c r="B145" s="9">
        <f t="shared" si="12"/>
        <v>60245596</v>
      </c>
      <c r="C145" s="7">
        <v>4707950</v>
      </c>
      <c r="D145" s="7">
        <v>5509626</v>
      </c>
      <c r="E145" s="7">
        <v>5484496</v>
      </c>
      <c r="F145" s="7">
        <v>5114181</v>
      </c>
      <c r="G145" s="7">
        <v>5622445</v>
      </c>
      <c r="H145" s="7">
        <v>4913233</v>
      </c>
      <c r="I145" s="7">
        <v>4599631</v>
      </c>
      <c r="J145" s="7">
        <v>5422232</v>
      </c>
      <c r="K145" s="7">
        <v>4548986</v>
      </c>
      <c r="L145" s="7">
        <v>4990553</v>
      </c>
      <c r="M145" s="7">
        <v>4758349</v>
      </c>
      <c r="N145" s="7">
        <v>4573914</v>
      </c>
    </row>
    <row r="146" spans="1:14" ht="12.75">
      <c r="A146" s="13" t="s">
        <v>15</v>
      </c>
      <c r="B146" s="9">
        <f t="shared" si="12"/>
        <v>59652694</v>
      </c>
      <c r="C146" s="7">
        <v>4686763</v>
      </c>
      <c r="D146" s="7">
        <v>4929409</v>
      </c>
      <c r="E146" s="7">
        <v>5405566</v>
      </c>
      <c r="F146" s="7">
        <v>5128883</v>
      </c>
      <c r="G146" s="7">
        <v>5684648</v>
      </c>
      <c r="H146" s="7">
        <v>4962570</v>
      </c>
      <c r="I146" s="7">
        <v>5014429</v>
      </c>
      <c r="J146" s="7">
        <v>5729483</v>
      </c>
      <c r="K146" s="7">
        <v>4306677</v>
      </c>
      <c r="L146" s="7">
        <v>4777480</v>
      </c>
      <c r="M146" s="7">
        <v>4641787</v>
      </c>
      <c r="N146" s="7">
        <v>4384999</v>
      </c>
    </row>
    <row r="147" spans="1:14" ht="12.75">
      <c r="A147" s="2"/>
      <c r="B147" s="2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2.75">
      <c r="A148" s="2" t="s">
        <v>16</v>
      </c>
      <c r="B148" s="9">
        <f t="shared" si="12"/>
        <v>44974558</v>
      </c>
      <c r="C148" s="7">
        <v>3824794</v>
      </c>
      <c r="D148" s="7">
        <v>3669073</v>
      </c>
      <c r="E148" s="7">
        <v>4007119</v>
      </c>
      <c r="F148" s="7">
        <v>3698031</v>
      </c>
      <c r="G148" s="7">
        <v>4191703</v>
      </c>
      <c r="H148" s="7">
        <v>3750589</v>
      </c>
      <c r="I148" s="7">
        <v>3605040</v>
      </c>
      <c r="J148" s="7">
        <v>3935444</v>
      </c>
      <c r="K148" s="7">
        <v>3521091</v>
      </c>
      <c r="L148" s="7">
        <v>3588871</v>
      </c>
      <c r="M148" s="7">
        <v>3730412</v>
      </c>
      <c r="N148" s="7">
        <v>3452391</v>
      </c>
    </row>
    <row r="149" spans="1:14" ht="12.75">
      <c r="A149" s="2" t="s">
        <v>17</v>
      </c>
      <c r="B149" s="9">
        <f t="shared" si="12"/>
        <v>13356661</v>
      </c>
      <c r="C149" s="7">
        <v>1005245</v>
      </c>
      <c r="D149" s="7">
        <v>1057681</v>
      </c>
      <c r="E149" s="7">
        <v>1140586</v>
      </c>
      <c r="F149" s="7">
        <v>1071176</v>
      </c>
      <c r="G149" s="7">
        <v>1354206</v>
      </c>
      <c r="H149" s="7">
        <v>1298787</v>
      </c>
      <c r="I149" s="7">
        <v>1146860</v>
      </c>
      <c r="J149" s="7">
        <v>1240042</v>
      </c>
      <c r="K149" s="7">
        <v>1100633</v>
      </c>
      <c r="L149" s="7">
        <v>1094111</v>
      </c>
      <c r="M149" s="7">
        <v>970400</v>
      </c>
      <c r="N149" s="7">
        <v>876934</v>
      </c>
    </row>
    <row r="150" spans="1:14" ht="12.75">
      <c r="A150" s="2" t="s">
        <v>19</v>
      </c>
      <c r="B150" s="14">
        <f t="shared" si="12"/>
        <v>18720716</v>
      </c>
      <c r="C150" s="15">
        <v>1194417</v>
      </c>
      <c r="D150" s="15">
        <v>1143087</v>
      </c>
      <c r="E150" s="15">
        <v>1266120</v>
      </c>
      <c r="F150" s="15">
        <v>544235</v>
      </c>
      <c r="G150" s="15">
        <v>1753093</v>
      </c>
      <c r="H150" s="15">
        <v>1703955</v>
      </c>
      <c r="I150" s="15">
        <v>1716036</v>
      </c>
      <c r="J150" s="15">
        <v>2058656</v>
      </c>
      <c r="K150" s="15">
        <v>1847610</v>
      </c>
      <c r="L150" s="15">
        <v>1885712</v>
      </c>
      <c r="M150" s="15">
        <v>1912860</v>
      </c>
      <c r="N150" s="15">
        <v>1694935</v>
      </c>
    </row>
    <row r="151" spans="1:14" ht="12.75">
      <c r="A151" s="2"/>
      <c r="B151" s="2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2.75">
      <c r="A152" s="2" t="s">
        <v>20</v>
      </c>
      <c r="B152" s="12">
        <f t="shared" si="12"/>
        <v>279724519</v>
      </c>
      <c r="C152" s="13">
        <f aca="true" t="shared" si="14" ref="C152:N152">SUM(C143:C150)</f>
        <v>21657050</v>
      </c>
      <c r="D152" s="13">
        <f t="shared" si="14"/>
        <v>22789272</v>
      </c>
      <c r="E152" s="13">
        <f t="shared" si="14"/>
        <v>24616773</v>
      </c>
      <c r="F152" s="13">
        <f t="shared" si="14"/>
        <v>22413482</v>
      </c>
      <c r="G152" s="13">
        <f t="shared" si="14"/>
        <v>27410215</v>
      </c>
      <c r="H152" s="13">
        <f t="shared" si="14"/>
        <v>24041947</v>
      </c>
      <c r="I152" s="13">
        <f t="shared" si="14"/>
        <v>22850699</v>
      </c>
      <c r="J152" s="13">
        <f t="shared" si="14"/>
        <v>26236279</v>
      </c>
      <c r="K152" s="13">
        <f t="shared" si="14"/>
        <v>21525521</v>
      </c>
      <c r="L152" s="13">
        <f t="shared" si="14"/>
        <v>23284312</v>
      </c>
      <c r="M152" s="13">
        <f t="shared" si="14"/>
        <v>22111869</v>
      </c>
      <c r="N152" s="13">
        <f t="shared" si="14"/>
        <v>20787100</v>
      </c>
    </row>
    <row r="154" ht="12.75">
      <c r="A154" s="13" t="s">
        <v>113</v>
      </c>
    </row>
    <row r="155" spans="1:14" ht="12.75">
      <c r="A155" s="2" t="s">
        <v>114</v>
      </c>
      <c r="B155" s="12">
        <f>SUM(C155:N155)</f>
        <v>217041768.75000003</v>
      </c>
      <c r="C155" s="13">
        <v>16748626.7</v>
      </c>
      <c r="D155" s="13">
        <v>17598243.05</v>
      </c>
      <c r="E155" s="13">
        <v>18876920.6</v>
      </c>
      <c r="F155" s="13">
        <v>17348097.05</v>
      </c>
      <c r="G155" s="13">
        <v>20976529.25</v>
      </c>
      <c r="H155" s="13">
        <v>19020341.1</v>
      </c>
      <c r="I155" s="13">
        <v>18929365.6</v>
      </c>
      <c r="J155" s="13">
        <v>20172269.4</v>
      </c>
      <c r="K155" s="13">
        <v>16496106.8</v>
      </c>
      <c r="L155" s="13">
        <v>17928634.05</v>
      </c>
      <c r="M155" s="13">
        <v>16969857.75</v>
      </c>
      <c r="N155" s="13">
        <v>15976777.4</v>
      </c>
    </row>
    <row r="158" ht="12.75">
      <c r="A158" s="2" t="s">
        <v>28</v>
      </c>
    </row>
    <row r="159" spans="1:2" ht="12.75">
      <c r="A159" s="2"/>
      <c r="B159" s="11" t="s">
        <v>112</v>
      </c>
    </row>
    <row r="160" spans="1:14" ht="12.75">
      <c r="A160" s="2" t="s">
        <v>0</v>
      </c>
      <c r="B160" s="3" t="s">
        <v>1</v>
      </c>
      <c r="C160" s="22" t="s">
        <v>87</v>
      </c>
      <c r="D160" s="22" t="s">
        <v>88</v>
      </c>
      <c r="E160" s="22" t="s">
        <v>89</v>
      </c>
      <c r="F160" s="22" t="s">
        <v>90</v>
      </c>
      <c r="G160" s="22" t="s">
        <v>91</v>
      </c>
      <c r="H160" s="22" t="s">
        <v>92</v>
      </c>
      <c r="I160" s="22" t="s">
        <v>93</v>
      </c>
      <c r="J160" s="22" t="s">
        <v>94</v>
      </c>
      <c r="K160" s="22" t="s">
        <v>95</v>
      </c>
      <c r="L160" s="22" t="s">
        <v>96</v>
      </c>
      <c r="M160" s="22" t="s">
        <v>97</v>
      </c>
      <c r="N160" s="22" t="s">
        <v>98</v>
      </c>
    </row>
    <row r="161" spans="3:14" ht="12.75">
      <c r="C161" s="6"/>
      <c r="D161" s="7"/>
      <c r="E161" s="7"/>
      <c r="F161" s="7"/>
      <c r="G161" s="7"/>
      <c r="H161" s="7"/>
      <c r="I161" s="7"/>
      <c r="J161" s="6"/>
      <c r="K161" s="7"/>
      <c r="L161" s="7"/>
      <c r="M161" s="7"/>
      <c r="N161" s="7"/>
    </row>
    <row r="162" spans="1:14" ht="12.75">
      <c r="A162" s="8" t="s">
        <v>18</v>
      </c>
      <c r="B162" s="9">
        <f>SUM(C162:N162)</f>
        <v>2691389</v>
      </c>
      <c r="C162" s="19">
        <v>213749</v>
      </c>
      <c r="D162" s="19">
        <v>219061</v>
      </c>
      <c r="E162" s="7">
        <v>210603</v>
      </c>
      <c r="F162" s="7">
        <v>188328</v>
      </c>
      <c r="G162" s="7">
        <v>293689</v>
      </c>
      <c r="H162" s="7">
        <v>225022</v>
      </c>
      <c r="I162" s="7">
        <v>239237</v>
      </c>
      <c r="J162" s="7">
        <v>248916</v>
      </c>
      <c r="K162" s="7">
        <v>189508</v>
      </c>
      <c r="L162" s="7">
        <v>224898</v>
      </c>
      <c r="M162" s="7">
        <v>227265</v>
      </c>
      <c r="N162" s="7">
        <v>211113</v>
      </c>
    </row>
    <row r="163" spans="1:14" ht="12.75">
      <c r="A163" s="8" t="s">
        <v>4</v>
      </c>
      <c r="B163" s="9">
        <f aca="true" t="shared" si="15" ref="B163:B182">SUM(C163:N163)</f>
        <v>2739993</v>
      </c>
      <c r="C163" s="19">
        <v>229114</v>
      </c>
      <c r="D163" s="19">
        <v>201465</v>
      </c>
      <c r="E163" s="7">
        <v>225653</v>
      </c>
      <c r="F163" s="7">
        <v>235219</v>
      </c>
      <c r="G163" s="7">
        <v>346563</v>
      </c>
      <c r="H163" s="7">
        <v>260624</v>
      </c>
      <c r="I163" s="7">
        <v>222507</v>
      </c>
      <c r="J163" s="10">
        <v>246296</v>
      </c>
      <c r="K163" s="7">
        <v>197994</v>
      </c>
      <c r="L163" s="7">
        <v>226139</v>
      </c>
      <c r="M163" s="7">
        <v>184369</v>
      </c>
      <c r="N163" s="7">
        <v>164050</v>
      </c>
    </row>
    <row r="164" spans="1:14" ht="12.75">
      <c r="A164" s="8" t="s">
        <v>5</v>
      </c>
      <c r="B164" s="9">
        <f t="shared" si="15"/>
        <v>5039143</v>
      </c>
      <c r="C164" s="19">
        <v>409454</v>
      </c>
      <c r="D164" s="19">
        <v>375567</v>
      </c>
      <c r="E164" s="7">
        <v>466088</v>
      </c>
      <c r="F164" s="7">
        <v>379138</v>
      </c>
      <c r="G164" s="7">
        <v>561021</v>
      </c>
      <c r="H164" s="7">
        <v>464914</v>
      </c>
      <c r="I164" s="7">
        <v>385279</v>
      </c>
      <c r="J164" s="10">
        <v>488566</v>
      </c>
      <c r="K164" s="7">
        <v>362585</v>
      </c>
      <c r="L164" s="7">
        <v>397393</v>
      </c>
      <c r="M164" s="7">
        <v>395858</v>
      </c>
      <c r="N164" s="7">
        <v>353280</v>
      </c>
    </row>
    <row r="165" spans="1:14" ht="12.75">
      <c r="A165" s="8" t="s">
        <v>6</v>
      </c>
      <c r="B165" s="9">
        <f t="shared" si="15"/>
        <v>8452213</v>
      </c>
      <c r="C165" s="19">
        <v>666724</v>
      </c>
      <c r="D165" s="19">
        <v>648516</v>
      </c>
      <c r="E165" s="7">
        <v>733453</v>
      </c>
      <c r="F165" s="7">
        <v>649075</v>
      </c>
      <c r="G165" s="7">
        <v>1005196</v>
      </c>
      <c r="H165" s="7">
        <v>806430</v>
      </c>
      <c r="I165" s="7">
        <v>668929</v>
      </c>
      <c r="J165" s="7">
        <v>792863</v>
      </c>
      <c r="K165" s="7">
        <v>604627</v>
      </c>
      <c r="L165" s="7">
        <v>720518</v>
      </c>
      <c r="M165" s="7">
        <v>603237</v>
      </c>
      <c r="N165" s="7">
        <v>552645</v>
      </c>
    </row>
    <row r="166" spans="1:14" ht="12.75">
      <c r="A166" s="8" t="s">
        <v>7</v>
      </c>
      <c r="B166" s="9">
        <f t="shared" si="15"/>
        <v>2163593</v>
      </c>
      <c r="C166" s="19">
        <v>170303</v>
      </c>
      <c r="D166" s="19">
        <v>138748</v>
      </c>
      <c r="E166" s="7">
        <v>167733</v>
      </c>
      <c r="F166" s="7">
        <v>165033</v>
      </c>
      <c r="G166" s="7">
        <v>274382</v>
      </c>
      <c r="H166" s="7">
        <v>218341</v>
      </c>
      <c r="I166" s="7">
        <v>193793</v>
      </c>
      <c r="J166" s="7">
        <v>210178</v>
      </c>
      <c r="K166" s="7">
        <v>148102</v>
      </c>
      <c r="L166" s="7">
        <v>191856</v>
      </c>
      <c r="M166" s="7">
        <v>141527</v>
      </c>
      <c r="N166" s="7">
        <v>143597</v>
      </c>
    </row>
    <row r="167" spans="1:14" ht="12.75">
      <c r="A167" s="8" t="s">
        <v>8</v>
      </c>
      <c r="B167" s="9">
        <f t="shared" si="15"/>
        <v>9118832</v>
      </c>
      <c r="C167" s="19">
        <v>789216</v>
      </c>
      <c r="D167" s="19">
        <v>749543</v>
      </c>
      <c r="E167" s="7">
        <v>819262</v>
      </c>
      <c r="F167" s="7">
        <v>758696</v>
      </c>
      <c r="G167" s="7">
        <v>963441</v>
      </c>
      <c r="H167" s="7">
        <v>767664</v>
      </c>
      <c r="I167" s="7">
        <v>802469</v>
      </c>
      <c r="J167" s="7">
        <v>809867</v>
      </c>
      <c r="K167" s="7">
        <v>636113</v>
      </c>
      <c r="L167" s="7">
        <v>702264</v>
      </c>
      <c r="M167" s="7">
        <v>731589</v>
      </c>
      <c r="N167" s="7">
        <v>588708</v>
      </c>
    </row>
    <row r="168" spans="1:14" ht="12.75">
      <c r="A168" s="8" t="s">
        <v>9</v>
      </c>
      <c r="B168" s="9">
        <f t="shared" si="15"/>
        <v>7279571</v>
      </c>
      <c r="C168" s="19">
        <v>661193</v>
      </c>
      <c r="D168" s="19">
        <v>523311</v>
      </c>
      <c r="E168" s="7">
        <v>608136</v>
      </c>
      <c r="F168" s="7">
        <v>570411</v>
      </c>
      <c r="G168" s="7">
        <v>851044</v>
      </c>
      <c r="H168" s="7">
        <v>586843</v>
      </c>
      <c r="I168" s="7">
        <v>578050</v>
      </c>
      <c r="J168" s="7">
        <v>621199</v>
      </c>
      <c r="K168" s="7">
        <v>563003</v>
      </c>
      <c r="L168" s="7">
        <v>667963</v>
      </c>
      <c r="M168" s="7">
        <v>546111</v>
      </c>
      <c r="N168" s="7">
        <v>502307</v>
      </c>
    </row>
    <row r="169" spans="1:14" ht="12.75">
      <c r="A169" s="8" t="s">
        <v>10</v>
      </c>
      <c r="B169" s="9">
        <f t="shared" si="15"/>
        <v>4278632</v>
      </c>
      <c r="C169" s="19">
        <v>335211</v>
      </c>
      <c r="D169" s="19">
        <v>325788</v>
      </c>
      <c r="E169" s="7">
        <v>357124</v>
      </c>
      <c r="F169" s="7">
        <v>314451</v>
      </c>
      <c r="G169" s="7">
        <v>506112</v>
      </c>
      <c r="H169" s="7">
        <v>403058</v>
      </c>
      <c r="I169" s="7">
        <v>353353</v>
      </c>
      <c r="J169" s="7">
        <v>427332</v>
      </c>
      <c r="K169" s="7">
        <v>307732</v>
      </c>
      <c r="L169" s="7">
        <v>376635</v>
      </c>
      <c r="M169" s="7">
        <v>284559</v>
      </c>
      <c r="N169" s="7">
        <v>287277</v>
      </c>
    </row>
    <row r="170" spans="1:14" ht="12.75">
      <c r="A170" s="8" t="s">
        <v>11</v>
      </c>
      <c r="B170" s="9">
        <f t="shared" si="15"/>
        <v>16845447</v>
      </c>
      <c r="C170" s="19">
        <v>1436679</v>
      </c>
      <c r="D170" s="19">
        <v>1387996</v>
      </c>
      <c r="E170" s="7">
        <v>1506625</v>
      </c>
      <c r="F170" s="7">
        <v>1335716</v>
      </c>
      <c r="G170" s="7">
        <v>1808046</v>
      </c>
      <c r="H170" s="7">
        <v>1531796</v>
      </c>
      <c r="I170" s="7">
        <v>1289199</v>
      </c>
      <c r="J170" s="7">
        <v>1389776</v>
      </c>
      <c r="K170" s="7">
        <v>1087730</v>
      </c>
      <c r="L170" s="7">
        <v>1520563</v>
      </c>
      <c r="M170" s="7">
        <v>1313830</v>
      </c>
      <c r="N170" s="7">
        <v>1237491</v>
      </c>
    </row>
    <row r="171" spans="1:14" ht="12.75">
      <c r="A171" s="11" t="s">
        <v>12</v>
      </c>
      <c r="B171" s="14">
        <f t="shared" si="15"/>
        <v>28862662</v>
      </c>
      <c r="C171" s="20">
        <v>1868487</v>
      </c>
      <c r="D171" s="20">
        <v>1689676</v>
      </c>
      <c r="E171" s="15">
        <v>2123452</v>
      </c>
      <c r="F171" s="15">
        <v>1975649</v>
      </c>
      <c r="G171" s="15">
        <v>2716385</v>
      </c>
      <c r="H171" s="15">
        <v>2326603</v>
      </c>
      <c r="I171" s="15">
        <v>2488403</v>
      </c>
      <c r="J171" s="15">
        <v>2944893</v>
      </c>
      <c r="K171" s="15">
        <v>3229975</v>
      </c>
      <c r="L171" s="15">
        <v>3330301</v>
      </c>
      <c r="M171" s="15">
        <v>2314743</v>
      </c>
      <c r="N171" s="15">
        <v>1854095</v>
      </c>
    </row>
    <row r="172" spans="2:14" ht="12.75">
      <c r="B172" s="2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2.75">
      <c r="A173" s="2" t="s">
        <v>13</v>
      </c>
      <c r="B173" s="12">
        <f t="shared" si="15"/>
        <v>87471475</v>
      </c>
      <c r="C173" s="7">
        <f aca="true" t="shared" si="16" ref="C173:N173">SUM(C162:C172)</f>
        <v>6780130</v>
      </c>
      <c r="D173" s="7">
        <f t="shared" si="16"/>
        <v>6259671</v>
      </c>
      <c r="E173" s="7">
        <f t="shared" si="16"/>
        <v>7218129</v>
      </c>
      <c r="F173" s="7">
        <f t="shared" si="16"/>
        <v>6571716</v>
      </c>
      <c r="G173" s="7">
        <f t="shared" si="16"/>
        <v>9325879</v>
      </c>
      <c r="H173" s="7">
        <f t="shared" si="16"/>
        <v>7591295</v>
      </c>
      <c r="I173" s="7">
        <f t="shared" si="16"/>
        <v>7221219</v>
      </c>
      <c r="J173" s="7">
        <f t="shared" si="16"/>
        <v>8179886</v>
      </c>
      <c r="K173" s="7">
        <f t="shared" si="16"/>
        <v>7327369</v>
      </c>
      <c r="L173" s="7">
        <f t="shared" si="16"/>
        <v>8358530</v>
      </c>
      <c r="M173" s="7">
        <f t="shared" si="16"/>
        <v>6743088</v>
      </c>
      <c r="N173" s="7">
        <f t="shared" si="16"/>
        <v>5894563</v>
      </c>
    </row>
    <row r="174" spans="1:14" ht="12.75">
      <c r="A174" s="2"/>
      <c r="B174" s="2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2.75">
      <c r="A175" s="2" t="s">
        <v>14</v>
      </c>
      <c r="B175" s="9">
        <f t="shared" si="15"/>
        <v>57843878</v>
      </c>
      <c r="C175" s="19">
        <v>4912500</v>
      </c>
      <c r="D175" s="19">
        <v>5007216</v>
      </c>
      <c r="E175" s="7">
        <v>5109023</v>
      </c>
      <c r="F175" s="7">
        <v>4824115</v>
      </c>
      <c r="G175" s="7">
        <v>5549318</v>
      </c>
      <c r="H175" s="7">
        <v>4810658</v>
      </c>
      <c r="I175" s="7">
        <v>4755326</v>
      </c>
      <c r="J175" s="7">
        <v>5278841</v>
      </c>
      <c r="K175" s="7">
        <v>4203967</v>
      </c>
      <c r="L175" s="7">
        <v>4748238</v>
      </c>
      <c r="M175" s="7">
        <v>4636706</v>
      </c>
      <c r="N175" s="7">
        <v>4007970</v>
      </c>
    </row>
    <row r="176" spans="1:14" ht="12.75">
      <c r="A176" s="13" t="s">
        <v>15</v>
      </c>
      <c r="B176" s="9">
        <f t="shared" si="15"/>
        <v>54661559</v>
      </c>
      <c r="C176" s="19">
        <v>4521898</v>
      </c>
      <c r="D176" s="19">
        <v>4022123</v>
      </c>
      <c r="E176" s="7">
        <v>4727097</v>
      </c>
      <c r="F176" s="7">
        <v>4306700</v>
      </c>
      <c r="G176" s="7">
        <v>5593632</v>
      </c>
      <c r="H176" s="7">
        <v>4645279</v>
      </c>
      <c r="I176" s="7">
        <v>5001915</v>
      </c>
      <c r="J176" s="7">
        <v>5169077</v>
      </c>
      <c r="K176" s="7">
        <v>3791804</v>
      </c>
      <c r="L176" s="7">
        <v>4633533</v>
      </c>
      <c r="M176" s="7">
        <v>4410250</v>
      </c>
      <c r="N176" s="7">
        <v>3838251</v>
      </c>
    </row>
    <row r="177" spans="1:14" ht="12.75">
      <c r="A177" s="2"/>
      <c r="B177" s="2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2.75">
      <c r="A178" s="2" t="s">
        <v>16</v>
      </c>
      <c r="B178" s="9">
        <f t="shared" si="15"/>
        <v>44572579</v>
      </c>
      <c r="C178" s="19">
        <v>3730133</v>
      </c>
      <c r="D178" s="19">
        <v>3387583</v>
      </c>
      <c r="E178" s="7">
        <v>4049587</v>
      </c>
      <c r="F178" s="7">
        <v>3598496</v>
      </c>
      <c r="G178" s="7">
        <v>4390419</v>
      </c>
      <c r="H178" s="7">
        <v>3832311</v>
      </c>
      <c r="I178" s="7">
        <v>3722083</v>
      </c>
      <c r="J178" s="7">
        <v>3951508</v>
      </c>
      <c r="K178" s="7">
        <v>3221152</v>
      </c>
      <c r="L178" s="7">
        <v>3752518</v>
      </c>
      <c r="M178" s="7">
        <v>3691225</v>
      </c>
      <c r="N178" s="7">
        <v>3245564</v>
      </c>
    </row>
    <row r="179" spans="1:14" ht="12.75">
      <c r="A179" s="2" t="s">
        <v>17</v>
      </c>
      <c r="B179" s="9">
        <f t="shared" si="15"/>
        <v>12311181</v>
      </c>
      <c r="C179" s="19">
        <v>913058</v>
      </c>
      <c r="D179" s="19">
        <v>927308</v>
      </c>
      <c r="E179" s="7">
        <v>1004523</v>
      </c>
      <c r="F179" s="7">
        <v>1013685</v>
      </c>
      <c r="G179" s="7">
        <v>1256404</v>
      </c>
      <c r="H179" s="7">
        <v>1090596</v>
      </c>
      <c r="I179" s="7">
        <v>1045896</v>
      </c>
      <c r="J179" s="7">
        <v>1156934</v>
      </c>
      <c r="K179" s="7">
        <v>1026771</v>
      </c>
      <c r="L179" s="7">
        <v>1084095</v>
      </c>
      <c r="M179" s="7">
        <v>983976</v>
      </c>
      <c r="N179" s="7">
        <v>807935</v>
      </c>
    </row>
    <row r="180" spans="1:14" ht="12.75">
      <c r="A180" s="2" t="s">
        <v>19</v>
      </c>
      <c r="B180" s="14">
        <f t="shared" si="15"/>
        <v>24155110</v>
      </c>
      <c r="C180" s="20">
        <v>2004771</v>
      </c>
      <c r="D180" s="20">
        <v>1847386</v>
      </c>
      <c r="E180" s="15">
        <v>2046663</v>
      </c>
      <c r="F180" s="15">
        <v>1796680</v>
      </c>
      <c r="G180" s="15">
        <v>2258716</v>
      </c>
      <c r="H180" s="15">
        <v>1893567</v>
      </c>
      <c r="I180" s="15">
        <v>1964949</v>
      </c>
      <c r="J180" s="15">
        <v>2496100</v>
      </c>
      <c r="K180" s="15">
        <v>1721265</v>
      </c>
      <c r="L180" s="15">
        <v>2196190</v>
      </c>
      <c r="M180" s="15">
        <v>1900403</v>
      </c>
      <c r="N180" s="15">
        <v>2028420</v>
      </c>
    </row>
    <row r="181" spans="1:14" ht="12.75">
      <c r="A181" s="2"/>
      <c r="B181" s="2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2.75">
      <c r="A182" s="2" t="s">
        <v>20</v>
      </c>
      <c r="B182" s="12">
        <f t="shared" si="15"/>
        <v>281015782</v>
      </c>
      <c r="C182" s="13">
        <f aca="true" t="shared" si="17" ref="C182:N182">SUM(C173:C180)</f>
        <v>22862490</v>
      </c>
      <c r="D182" s="13">
        <f t="shared" si="17"/>
        <v>21451287</v>
      </c>
      <c r="E182" s="13">
        <f t="shared" si="17"/>
        <v>24155022</v>
      </c>
      <c r="F182" s="13">
        <f t="shared" si="17"/>
        <v>22111392</v>
      </c>
      <c r="G182" s="13">
        <f t="shared" si="17"/>
        <v>28374368</v>
      </c>
      <c r="H182" s="13">
        <f t="shared" si="17"/>
        <v>23863706</v>
      </c>
      <c r="I182" s="13">
        <f t="shared" si="17"/>
        <v>23711388</v>
      </c>
      <c r="J182" s="13">
        <f t="shared" si="17"/>
        <v>26232346</v>
      </c>
      <c r="K182" s="13">
        <f t="shared" si="17"/>
        <v>21292328</v>
      </c>
      <c r="L182" s="13">
        <f t="shared" si="17"/>
        <v>24773104</v>
      </c>
      <c r="M182" s="13">
        <f t="shared" si="17"/>
        <v>22365648</v>
      </c>
      <c r="N182" s="13">
        <f t="shared" si="17"/>
        <v>19822703</v>
      </c>
    </row>
    <row r="184" ht="12.75">
      <c r="A184" s="13" t="s">
        <v>113</v>
      </c>
    </row>
    <row r="185" spans="1:14" ht="12.75">
      <c r="A185" s="2" t="s">
        <v>114</v>
      </c>
      <c r="B185" s="12">
        <f>SUM(C185:N185)</f>
        <v>217331985.75</v>
      </c>
      <c r="C185" s="13">
        <v>17450222.35</v>
      </c>
      <c r="D185" s="13">
        <v>16514487.75</v>
      </c>
      <c r="E185" s="13">
        <v>18649860.05</v>
      </c>
      <c r="F185" s="13">
        <v>17155759.2</v>
      </c>
      <c r="G185" s="13">
        <v>21773096.35</v>
      </c>
      <c r="H185" s="13">
        <v>18561782.9</v>
      </c>
      <c r="I185" s="13">
        <v>18501598.25</v>
      </c>
      <c r="J185" s="13">
        <v>20162886.75</v>
      </c>
      <c r="K185" s="13">
        <v>16803751.95</v>
      </c>
      <c r="L185" s="13">
        <v>19485906.6</v>
      </c>
      <c r="M185" s="13">
        <v>17076440.95</v>
      </c>
      <c r="N185" s="13">
        <v>15196192.65</v>
      </c>
    </row>
    <row r="188" ht="12.75">
      <c r="A188" s="2" t="s">
        <v>29</v>
      </c>
    </row>
    <row r="189" spans="1:2" ht="12.75">
      <c r="A189" s="2"/>
      <c r="B189" s="11" t="s">
        <v>112</v>
      </c>
    </row>
    <row r="190" spans="1:14" ht="12.75">
      <c r="A190" s="2" t="s">
        <v>0</v>
      </c>
      <c r="B190" s="3" t="s">
        <v>1</v>
      </c>
      <c r="C190" s="22" t="s">
        <v>99</v>
      </c>
      <c r="D190" s="22" t="s">
        <v>100</v>
      </c>
      <c r="E190" s="22" t="s">
        <v>120</v>
      </c>
      <c r="F190" s="22" t="s">
        <v>101</v>
      </c>
      <c r="G190" s="22" t="s">
        <v>102</v>
      </c>
      <c r="H190" s="22" t="s">
        <v>103</v>
      </c>
      <c r="I190" s="22" t="s">
        <v>104</v>
      </c>
      <c r="J190" s="22" t="s">
        <v>105</v>
      </c>
      <c r="K190" s="22" t="s">
        <v>106</v>
      </c>
      <c r="L190" s="22" t="s">
        <v>107</v>
      </c>
      <c r="M190" s="22" t="s">
        <v>108</v>
      </c>
      <c r="N190" s="22" t="s">
        <v>109</v>
      </c>
    </row>
    <row r="191" spans="3:14" ht="12.75">
      <c r="C191" s="6"/>
      <c r="D191" s="7"/>
      <c r="E191" s="7"/>
      <c r="F191" s="7"/>
      <c r="G191" s="7"/>
      <c r="H191" s="7"/>
      <c r="I191" s="7"/>
      <c r="J191" s="6"/>
      <c r="K191" s="7"/>
      <c r="L191" s="7"/>
      <c r="M191" s="7"/>
      <c r="N191" s="7"/>
    </row>
    <row r="192" spans="1:14" ht="12.75">
      <c r="A192" s="8" t="s">
        <v>18</v>
      </c>
      <c r="B192" s="9">
        <f>SUM(C192:N192)</f>
        <v>3206696</v>
      </c>
      <c r="C192" s="19">
        <v>212154</v>
      </c>
      <c r="D192" s="19">
        <v>230347</v>
      </c>
      <c r="E192" s="7">
        <v>264896</v>
      </c>
      <c r="F192" s="7">
        <v>229315</v>
      </c>
      <c r="G192" s="7">
        <v>354648</v>
      </c>
      <c r="H192" s="7">
        <v>281816</v>
      </c>
      <c r="I192" s="7">
        <v>236082</v>
      </c>
      <c r="J192" s="7">
        <v>238027</v>
      </c>
      <c r="K192" s="7">
        <v>265373</v>
      </c>
      <c r="L192" s="7">
        <v>311817</v>
      </c>
      <c r="M192" s="7">
        <v>278024</v>
      </c>
      <c r="N192" s="7">
        <v>304197</v>
      </c>
    </row>
    <row r="193" spans="1:14" ht="12.75">
      <c r="A193" s="8" t="s">
        <v>4</v>
      </c>
      <c r="B193" s="9">
        <f aca="true" t="shared" si="18" ref="B193:B212">SUM(C193:N193)</f>
        <v>2561503</v>
      </c>
      <c r="C193" s="19">
        <v>199923</v>
      </c>
      <c r="D193" s="19">
        <v>189130</v>
      </c>
      <c r="E193" s="7">
        <v>202689</v>
      </c>
      <c r="F193" s="7">
        <v>195100</v>
      </c>
      <c r="G193" s="7">
        <v>325851</v>
      </c>
      <c r="H193" s="7">
        <v>232687</v>
      </c>
      <c r="I193" s="7">
        <v>209859</v>
      </c>
      <c r="J193" s="10">
        <v>218492</v>
      </c>
      <c r="K193" s="7">
        <v>199038</v>
      </c>
      <c r="L193" s="7">
        <v>221423</v>
      </c>
      <c r="M193" s="7">
        <v>193591</v>
      </c>
      <c r="N193" s="7">
        <v>173720</v>
      </c>
    </row>
    <row r="194" spans="1:14" ht="12.75">
      <c r="A194" s="8" t="s">
        <v>5</v>
      </c>
      <c r="B194" s="9">
        <f t="shared" si="18"/>
        <v>5723863</v>
      </c>
      <c r="C194" s="19">
        <v>390766</v>
      </c>
      <c r="D194" s="19">
        <v>452143</v>
      </c>
      <c r="E194" s="7">
        <v>480887</v>
      </c>
      <c r="F194" s="7">
        <v>460671</v>
      </c>
      <c r="G194" s="7">
        <v>610414</v>
      </c>
      <c r="H194" s="7">
        <v>537442</v>
      </c>
      <c r="I194" s="7">
        <v>497030</v>
      </c>
      <c r="J194" s="10">
        <v>520842</v>
      </c>
      <c r="K194" s="7">
        <v>493696</v>
      </c>
      <c r="L194" s="7">
        <v>510294</v>
      </c>
      <c r="M194" s="7">
        <v>373640</v>
      </c>
      <c r="N194" s="7">
        <v>396038</v>
      </c>
    </row>
    <row r="195" spans="1:14" ht="12.75">
      <c r="A195" s="8" t="s">
        <v>6</v>
      </c>
      <c r="B195" s="9">
        <f t="shared" si="18"/>
        <v>8747172</v>
      </c>
      <c r="C195" s="19">
        <v>660950</v>
      </c>
      <c r="D195" s="19">
        <v>649412</v>
      </c>
      <c r="E195" s="7">
        <v>741280</v>
      </c>
      <c r="F195" s="7">
        <v>693418</v>
      </c>
      <c r="G195" s="7">
        <v>1055217</v>
      </c>
      <c r="H195" s="7">
        <v>837306</v>
      </c>
      <c r="I195" s="7">
        <v>768039</v>
      </c>
      <c r="J195" s="7">
        <v>674629</v>
      </c>
      <c r="K195" s="7">
        <v>667681</v>
      </c>
      <c r="L195" s="7">
        <v>775203</v>
      </c>
      <c r="M195" s="7">
        <v>609160</v>
      </c>
      <c r="N195" s="7">
        <v>614877</v>
      </c>
    </row>
    <row r="196" spans="1:14" ht="12.75">
      <c r="A196" s="8" t="s">
        <v>7</v>
      </c>
      <c r="B196" s="9">
        <f t="shared" si="18"/>
        <v>1647139</v>
      </c>
      <c r="C196" s="19">
        <v>167717</v>
      </c>
      <c r="D196" s="19">
        <v>155791</v>
      </c>
      <c r="E196" s="7">
        <v>145430</v>
      </c>
      <c r="F196" s="7">
        <v>198572</v>
      </c>
      <c r="G196" s="7">
        <v>285565</v>
      </c>
      <c r="H196" s="7">
        <v>230106</v>
      </c>
      <c r="I196" s="7">
        <v>187951</v>
      </c>
      <c r="J196" s="7">
        <v>177056</v>
      </c>
      <c r="K196" s="7">
        <v>98951</v>
      </c>
      <c r="L196" s="7">
        <v>0</v>
      </c>
      <c r="M196" s="7">
        <v>0</v>
      </c>
      <c r="N196" s="7">
        <v>0</v>
      </c>
    </row>
    <row r="197" spans="1:14" ht="12.75">
      <c r="A197" s="8" t="s">
        <v>8</v>
      </c>
      <c r="B197" s="9">
        <f t="shared" si="18"/>
        <v>8720220</v>
      </c>
      <c r="C197" s="19">
        <v>675193</v>
      </c>
      <c r="D197" s="19">
        <v>701488</v>
      </c>
      <c r="E197" s="7">
        <v>717953</v>
      </c>
      <c r="F197" s="7">
        <v>744239</v>
      </c>
      <c r="G197" s="7">
        <v>926512</v>
      </c>
      <c r="H197" s="7">
        <v>852315</v>
      </c>
      <c r="I197" s="7">
        <v>843841</v>
      </c>
      <c r="J197" s="7">
        <v>783739</v>
      </c>
      <c r="K197" s="7">
        <v>648128</v>
      </c>
      <c r="L197" s="7">
        <v>658908</v>
      </c>
      <c r="M197" s="7">
        <v>598485</v>
      </c>
      <c r="N197" s="7">
        <v>569419</v>
      </c>
    </row>
    <row r="198" spans="1:14" ht="12.75">
      <c r="A198" s="8" t="s">
        <v>9</v>
      </c>
      <c r="B198" s="9">
        <f t="shared" si="18"/>
        <v>7369828</v>
      </c>
      <c r="C198" s="19">
        <v>632531</v>
      </c>
      <c r="D198" s="19">
        <v>558810</v>
      </c>
      <c r="E198" s="7">
        <v>645032</v>
      </c>
      <c r="F198" s="7">
        <v>650086</v>
      </c>
      <c r="G198" s="7">
        <v>922615</v>
      </c>
      <c r="H198" s="7">
        <v>649804</v>
      </c>
      <c r="I198" s="7">
        <v>577211</v>
      </c>
      <c r="J198" s="7">
        <v>558454</v>
      </c>
      <c r="K198" s="7">
        <v>496848</v>
      </c>
      <c r="L198" s="7">
        <v>562509</v>
      </c>
      <c r="M198" s="7">
        <v>544845</v>
      </c>
      <c r="N198" s="7">
        <v>571083</v>
      </c>
    </row>
    <row r="199" spans="1:14" ht="12.75">
      <c r="A199" s="8" t="s">
        <v>10</v>
      </c>
      <c r="B199" s="9">
        <f t="shared" si="18"/>
        <v>3667755</v>
      </c>
      <c r="C199" s="19">
        <v>309123</v>
      </c>
      <c r="D199" s="19">
        <v>277760</v>
      </c>
      <c r="E199" s="7">
        <v>306977</v>
      </c>
      <c r="F199" s="7">
        <v>302928</v>
      </c>
      <c r="G199" s="7">
        <v>455142</v>
      </c>
      <c r="H199" s="7">
        <v>329170</v>
      </c>
      <c r="I199" s="7">
        <v>268583</v>
      </c>
      <c r="J199" s="7">
        <v>293828</v>
      </c>
      <c r="K199" s="7">
        <v>265490</v>
      </c>
      <c r="L199" s="7">
        <v>325422</v>
      </c>
      <c r="M199" s="7">
        <v>261785</v>
      </c>
      <c r="N199" s="7">
        <v>271547</v>
      </c>
    </row>
    <row r="200" spans="1:14" ht="12.75">
      <c r="A200" s="8" t="s">
        <v>11</v>
      </c>
      <c r="B200" s="9">
        <f t="shared" si="18"/>
        <v>15803975</v>
      </c>
      <c r="C200" s="19">
        <v>1328805</v>
      </c>
      <c r="D200" s="19">
        <v>1279868</v>
      </c>
      <c r="E200" s="7">
        <v>1433309</v>
      </c>
      <c r="F200" s="7">
        <v>1365709</v>
      </c>
      <c r="G200" s="7">
        <v>1654106</v>
      </c>
      <c r="H200" s="7">
        <v>1361041</v>
      </c>
      <c r="I200" s="7">
        <v>1320138</v>
      </c>
      <c r="J200" s="7">
        <v>1345351</v>
      </c>
      <c r="K200" s="7">
        <v>1187137</v>
      </c>
      <c r="L200" s="7">
        <v>1278805</v>
      </c>
      <c r="M200" s="7">
        <v>1102795</v>
      </c>
      <c r="N200" s="7">
        <v>1146911</v>
      </c>
    </row>
    <row r="201" spans="1:14" ht="12.75">
      <c r="A201" s="11" t="s">
        <v>12</v>
      </c>
      <c r="B201" s="14">
        <f t="shared" si="18"/>
        <v>28987510</v>
      </c>
      <c r="C201" s="20">
        <v>2040395</v>
      </c>
      <c r="D201" s="20">
        <v>2070885</v>
      </c>
      <c r="E201" s="15">
        <v>2333885</v>
      </c>
      <c r="F201" s="15">
        <v>2388047</v>
      </c>
      <c r="G201" s="15">
        <v>3031197</v>
      </c>
      <c r="H201" s="15">
        <v>2394591</v>
      </c>
      <c r="I201" s="15">
        <v>2632442</v>
      </c>
      <c r="J201" s="15">
        <v>2900001</v>
      </c>
      <c r="K201" s="15">
        <v>2350606</v>
      </c>
      <c r="L201" s="15">
        <v>2784770</v>
      </c>
      <c r="M201" s="15">
        <v>2050544</v>
      </c>
      <c r="N201" s="15">
        <v>2010147</v>
      </c>
    </row>
    <row r="202" spans="2:14" ht="12.75">
      <c r="B202" s="2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2.75">
      <c r="A203" s="2" t="s">
        <v>13</v>
      </c>
      <c r="B203" s="12">
        <f t="shared" si="18"/>
        <v>86435661</v>
      </c>
      <c r="C203" s="7">
        <f>SUM(C192:C202)</f>
        <v>6617557</v>
      </c>
      <c r="D203" s="7">
        <f>SUM(D192:D202)</f>
        <v>6565634</v>
      </c>
      <c r="E203" s="7">
        <f>SUM(E192:E202)</f>
        <v>7272338</v>
      </c>
      <c r="F203" s="7">
        <f aca="true" t="shared" si="19" ref="F203:N203">SUM(F192:F202)</f>
        <v>7228085</v>
      </c>
      <c r="G203" s="7">
        <f t="shared" si="19"/>
        <v>9621267</v>
      </c>
      <c r="H203" s="7">
        <f t="shared" si="19"/>
        <v>7706278</v>
      </c>
      <c r="I203" s="7">
        <f t="shared" si="19"/>
        <v>7541176</v>
      </c>
      <c r="J203" s="7">
        <f t="shared" si="19"/>
        <v>7710419</v>
      </c>
      <c r="K203" s="7">
        <f t="shared" si="19"/>
        <v>6672948</v>
      </c>
      <c r="L203" s="7">
        <f t="shared" si="19"/>
        <v>7429151</v>
      </c>
      <c r="M203" s="7">
        <f t="shared" si="19"/>
        <v>6012869</v>
      </c>
      <c r="N203" s="7">
        <f t="shared" si="19"/>
        <v>6057939</v>
      </c>
    </row>
    <row r="204" spans="1:14" ht="12.75">
      <c r="A204" s="2"/>
      <c r="B204" s="2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2.75">
      <c r="A205" s="2" t="s">
        <v>14</v>
      </c>
      <c r="B205" s="9">
        <f t="shared" si="18"/>
        <v>53230352</v>
      </c>
      <c r="C205" s="19">
        <v>4681781</v>
      </c>
      <c r="D205" s="19">
        <v>5384618</v>
      </c>
      <c r="E205" s="7">
        <v>4910236</v>
      </c>
      <c r="F205" s="7">
        <v>4551237</v>
      </c>
      <c r="G205" s="7">
        <v>5278403</v>
      </c>
      <c r="H205" s="7">
        <v>4160428</v>
      </c>
      <c r="I205" s="7">
        <v>4308749</v>
      </c>
      <c r="J205" s="7">
        <v>4286255</v>
      </c>
      <c r="K205" s="7">
        <v>3893470</v>
      </c>
      <c r="L205" s="7">
        <v>4324558</v>
      </c>
      <c r="M205" s="7">
        <v>3732803</v>
      </c>
      <c r="N205" s="7">
        <v>3717814</v>
      </c>
    </row>
    <row r="206" spans="1:14" ht="12.75">
      <c r="A206" s="13" t="s">
        <v>15</v>
      </c>
      <c r="B206" s="9">
        <f t="shared" si="18"/>
        <v>49625597</v>
      </c>
      <c r="C206" s="19">
        <v>4343213</v>
      </c>
      <c r="D206" s="19">
        <v>4295945</v>
      </c>
      <c r="E206" s="7">
        <v>4441408</v>
      </c>
      <c r="F206" s="7">
        <v>3918538</v>
      </c>
      <c r="G206" s="7">
        <v>4943032</v>
      </c>
      <c r="H206" s="7">
        <v>4674616</v>
      </c>
      <c r="I206" s="7">
        <v>4417829</v>
      </c>
      <c r="J206" s="7">
        <v>4442157</v>
      </c>
      <c r="K206" s="7">
        <v>3395454</v>
      </c>
      <c r="L206" s="7">
        <v>3920688</v>
      </c>
      <c r="M206" s="7">
        <v>3373574</v>
      </c>
      <c r="N206" s="7">
        <v>3459143</v>
      </c>
    </row>
    <row r="207" spans="1:14" ht="12.75">
      <c r="A207" s="2"/>
      <c r="B207" s="2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2.75">
      <c r="A208" s="2" t="s">
        <v>16</v>
      </c>
      <c r="B208" s="9">
        <f t="shared" si="18"/>
        <v>43111562</v>
      </c>
      <c r="C208" s="19">
        <v>3665947</v>
      </c>
      <c r="D208" s="19">
        <v>3864274</v>
      </c>
      <c r="E208" s="7">
        <v>3721920</v>
      </c>
      <c r="F208" s="7">
        <v>3681679</v>
      </c>
      <c r="G208" s="7">
        <v>4215528</v>
      </c>
      <c r="H208" s="7">
        <v>3520560</v>
      </c>
      <c r="I208" s="7">
        <v>3683225</v>
      </c>
      <c r="J208" s="7">
        <v>3510045</v>
      </c>
      <c r="K208" s="7">
        <v>3110802</v>
      </c>
      <c r="L208" s="7">
        <v>3671404</v>
      </c>
      <c r="M208" s="7">
        <v>3189522</v>
      </c>
      <c r="N208" s="7">
        <v>3276656</v>
      </c>
    </row>
    <row r="209" spans="1:14" ht="12.75">
      <c r="A209" s="2" t="s">
        <v>17</v>
      </c>
      <c r="B209" s="9">
        <f>SUM(C209:N209)</f>
        <v>10807489</v>
      </c>
      <c r="C209" s="19">
        <v>874150</v>
      </c>
      <c r="D209" s="19">
        <v>970361</v>
      </c>
      <c r="E209" s="7">
        <v>949257</v>
      </c>
      <c r="F209" s="7">
        <v>893703</v>
      </c>
      <c r="G209" s="7">
        <v>1184369</v>
      </c>
      <c r="H209" s="7">
        <v>983317</v>
      </c>
      <c r="I209" s="7">
        <v>948260</v>
      </c>
      <c r="J209" s="7">
        <v>970165</v>
      </c>
      <c r="K209" s="7">
        <v>773049</v>
      </c>
      <c r="L209" s="7">
        <v>872725</v>
      </c>
      <c r="M209" s="7">
        <v>722132</v>
      </c>
      <c r="N209" s="7">
        <v>666001</v>
      </c>
    </row>
    <row r="210" spans="1:14" ht="12.75">
      <c r="A210" s="2" t="s">
        <v>19</v>
      </c>
      <c r="B210" s="14">
        <f t="shared" si="18"/>
        <v>22963707</v>
      </c>
      <c r="C210" s="20">
        <v>1852066</v>
      </c>
      <c r="D210" s="20">
        <v>1877626</v>
      </c>
      <c r="E210" s="15">
        <v>2020549</v>
      </c>
      <c r="F210" s="15">
        <v>1924673</v>
      </c>
      <c r="G210" s="15">
        <v>2285568</v>
      </c>
      <c r="H210" s="15">
        <v>1972864</v>
      </c>
      <c r="I210" s="15">
        <v>2015601</v>
      </c>
      <c r="J210" s="15">
        <v>1803217</v>
      </c>
      <c r="K210" s="15">
        <v>1774880</v>
      </c>
      <c r="L210" s="15">
        <v>1996389</v>
      </c>
      <c r="M210" s="15">
        <v>1776684</v>
      </c>
      <c r="N210" s="15">
        <v>1663590</v>
      </c>
    </row>
    <row r="211" spans="1:14" ht="12.75">
      <c r="A211" s="2"/>
      <c r="B211" s="2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2.75">
      <c r="A212" s="2" t="s">
        <v>20</v>
      </c>
      <c r="B212" s="12">
        <f t="shared" si="18"/>
        <v>266174368</v>
      </c>
      <c r="C212" s="13">
        <f>SUM(C203:C210)</f>
        <v>22034714</v>
      </c>
      <c r="D212" s="13">
        <f aca="true" t="shared" si="20" ref="D212:N212">SUM(D203:D210)</f>
        <v>22958458</v>
      </c>
      <c r="E212" s="13">
        <f t="shared" si="20"/>
        <v>23315708</v>
      </c>
      <c r="F212" s="13">
        <f t="shared" si="20"/>
        <v>22197915</v>
      </c>
      <c r="G212" s="13">
        <f t="shared" si="20"/>
        <v>27528167</v>
      </c>
      <c r="H212" s="13">
        <f t="shared" si="20"/>
        <v>23018063</v>
      </c>
      <c r="I212" s="13">
        <f t="shared" si="20"/>
        <v>22914840</v>
      </c>
      <c r="J212" s="13">
        <f t="shared" si="20"/>
        <v>22722258</v>
      </c>
      <c r="K212" s="13">
        <f t="shared" si="20"/>
        <v>19620603</v>
      </c>
      <c r="L212" s="13">
        <f t="shared" si="20"/>
        <v>22214915</v>
      </c>
      <c r="M212" s="13">
        <f t="shared" si="20"/>
        <v>18807584</v>
      </c>
      <c r="N212" s="13">
        <f t="shared" si="20"/>
        <v>18841143</v>
      </c>
    </row>
    <row r="214" ht="12.75">
      <c r="A214" s="13" t="s">
        <v>113</v>
      </c>
    </row>
    <row r="215" spans="1:14" ht="12.75">
      <c r="A215" s="2" t="s">
        <v>114</v>
      </c>
      <c r="B215" s="12">
        <f>SUM(C215:N215)</f>
        <v>204395221.80000004</v>
      </c>
      <c r="C215" s="13">
        <v>16712380.45</v>
      </c>
      <c r="D215" s="13">
        <v>17682853.1</v>
      </c>
      <c r="E215" s="13">
        <v>18128981.9</v>
      </c>
      <c r="F215" s="13">
        <v>17158365.9</v>
      </c>
      <c r="G215" s="13">
        <v>20869293.7</v>
      </c>
      <c r="H215" s="13">
        <v>17924179.7</v>
      </c>
      <c r="I215" s="13">
        <v>17690043.9</v>
      </c>
      <c r="J215" s="13">
        <v>17269018.15</v>
      </c>
      <c r="K215" s="13">
        <v>14915488.3</v>
      </c>
      <c r="L215" s="13">
        <v>17178138.9</v>
      </c>
      <c r="M215" s="13">
        <v>14432134.3</v>
      </c>
      <c r="N215" s="13">
        <v>14434343.5</v>
      </c>
    </row>
    <row r="217" ht="12.75">
      <c r="A217" s="24" t="s">
        <v>110</v>
      </c>
    </row>
    <row r="220" ht="12.75">
      <c r="A220" s="2" t="s">
        <v>116</v>
      </c>
    </row>
    <row r="221" spans="1:2" ht="12.75">
      <c r="A221" s="2"/>
      <c r="B221" s="11" t="s">
        <v>112</v>
      </c>
    </row>
    <row r="222" spans="1:14" ht="12.75">
      <c r="A222" s="2" t="s">
        <v>0</v>
      </c>
      <c r="B222" s="3" t="s">
        <v>1</v>
      </c>
      <c r="C222" s="22" t="s">
        <v>117</v>
      </c>
      <c r="D222" s="22" t="s">
        <v>118</v>
      </c>
      <c r="E222" s="22" t="s">
        <v>119</v>
      </c>
      <c r="F222" s="22" t="s">
        <v>121</v>
      </c>
      <c r="G222" s="22" t="s">
        <v>122</v>
      </c>
      <c r="H222" s="22" t="s">
        <v>123</v>
      </c>
      <c r="I222" s="22" t="s">
        <v>124</v>
      </c>
      <c r="J222" s="22" t="s">
        <v>125</v>
      </c>
      <c r="K222" s="22" t="s">
        <v>126</v>
      </c>
      <c r="L222" s="22" t="s">
        <v>127</v>
      </c>
      <c r="M222" s="22" t="s">
        <v>128</v>
      </c>
      <c r="N222" s="22" t="s">
        <v>129</v>
      </c>
    </row>
    <row r="223" spans="3:14" ht="12.75">
      <c r="C223" s="6"/>
      <c r="D223" s="7"/>
      <c r="E223" s="7"/>
      <c r="F223" s="7"/>
      <c r="G223" s="7"/>
      <c r="H223" s="7"/>
      <c r="I223" s="7"/>
      <c r="J223" s="6"/>
      <c r="K223" s="7"/>
      <c r="L223" s="7"/>
      <c r="M223" s="7"/>
      <c r="N223" s="7"/>
    </row>
    <row r="224" spans="1:14" ht="12.75">
      <c r="A224" s="8" t="s">
        <v>18</v>
      </c>
      <c r="B224" s="9">
        <f>SUM(C224:N224)</f>
        <v>3676385</v>
      </c>
      <c r="C224" s="19">
        <v>280511</v>
      </c>
      <c r="D224" s="19">
        <v>299637</v>
      </c>
      <c r="E224" s="7">
        <v>287895</v>
      </c>
      <c r="F224" s="7">
        <v>288113</v>
      </c>
      <c r="G224" s="7">
        <v>488879</v>
      </c>
      <c r="H224" s="7">
        <v>324480</v>
      </c>
      <c r="I224" s="7">
        <v>313858</v>
      </c>
      <c r="J224" s="7">
        <v>325946</v>
      </c>
      <c r="K224" s="7">
        <v>276777</v>
      </c>
      <c r="L224" s="7">
        <v>290802</v>
      </c>
      <c r="M224" s="7">
        <v>247709</v>
      </c>
      <c r="N224" s="7">
        <v>251778</v>
      </c>
    </row>
    <row r="225" spans="1:14" ht="12.75">
      <c r="A225" s="8" t="s">
        <v>4</v>
      </c>
      <c r="B225" s="9">
        <f aca="true" t="shared" si="21" ref="B225:B232">SUM(C225:N225)</f>
        <v>2504492</v>
      </c>
      <c r="C225" s="19">
        <v>153993</v>
      </c>
      <c r="D225" s="19">
        <v>196477</v>
      </c>
      <c r="E225" s="7">
        <v>244210</v>
      </c>
      <c r="F225" s="7">
        <v>250420</v>
      </c>
      <c r="G225" s="7">
        <v>344929</v>
      </c>
      <c r="H225" s="7">
        <v>223467</v>
      </c>
      <c r="I225" s="7">
        <v>197389</v>
      </c>
      <c r="J225" s="10">
        <v>189323</v>
      </c>
      <c r="K225" s="7">
        <v>167451</v>
      </c>
      <c r="L225" s="7">
        <v>175070</v>
      </c>
      <c r="M225" s="7">
        <v>166118</v>
      </c>
      <c r="N225" s="7">
        <v>195645</v>
      </c>
    </row>
    <row r="226" spans="1:14" ht="12.75">
      <c r="A226" s="8" t="s">
        <v>5</v>
      </c>
      <c r="B226" s="9">
        <f t="shared" si="21"/>
        <v>5564851</v>
      </c>
      <c r="C226" s="19">
        <v>368287</v>
      </c>
      <c r="D226" s="19">
        <v>473128</v>
      </c>
      <c r="E226" s="7">
        <v>473342</v>
      </c>
      <c r="F226" s="7">
        <v>457949</v>
      </c>
      <c r="G226" s="7">
        <v>614415</v>
      </c>
      <c r="H226" s="7">
        <v>480050</v>
      </c>
      <c r="I226" s="7">
        <v>457274</v>
      </c>
      <c r="J226" s="10">
        <v>595835</v>
      </c>
      <c r="K226" s="7">
        <v>393406</v>
      </c>
      <c r="L226" s="7">
        <v>463845</v>
      </c>
      <c r="M226" s="7">
        <v>391235</v>
      </c>
      <c r="N226" s="7">
        <v>396085</v>
      </c>
    </row>
    <row r="227" spans="1:14" ht="12.75">
      <c r="A227" s="8" t="s">
        <v>6</v>
      </c>
      <c r="B227" s="9">
        <f t="shared" si="21"/>
        <v>8697315</v>
      </c>
      <c r="C227" s="19">
        <v>635778</v>
      </c>
      <c r="D227" s="19">
        <v>698543</v>
      </c>
      <c r="E227" s="7">
        <v>716662</v>
      </c>
      <c r="F227" s="7">
        <v>770039</v>
      </c>
      <c r="G227" s="7">
        <v>1046054</v>
      </c>
      <c r="H227" s="7">
        <v>687130</v>
      </c>
      <c r="I227" s="7">
        <v>663531</v>
      </c>
      <c r="J227" s="7">
        <v>766030</v>
      </c>
      <c r="K227" s="7">
        <v>683203</v>
      </c>
      <c r="L227" s="7">
        <v>767929</v>
      </c>
      <c r="M227" s="7">
        <v>581089</v>
      </c>
      <c r="N227" s="7">
        <v>681327</v>
      </c>
    </row>
    <row r="228" spans="1:14" ht="12.75">
      <c r="A228" s="8" t="s">
        <v>8</v>
      </c>
      <c r="B228" s="9">
        <f t="shared" si="21"/>
        <v>8343643</v>
      </c>
      <c r="C228" s="19">
        <v>529573</v>
      </c>
      <c r="D228" s="19">
        <v>628195</v>
      </c>
      <c r="E228" s="7">
        <v>709306</v>
      </c>
      <c r="F228" s="7">
        <v>747076</v>
      </c>
      <c r="G228" s="7">
        <v>920933</v>
      </c>
      <c r="H228" s="7">
        <v>722159</v>
      </c>
      <c r="I228" s="7">
        <v>723615</v>
      </c>
      <c r="J228" s="7">
        <v>762197</v>
      </c>
      <c r="K228" s="7">
        <v>590770</v>
      </c>
      <c r="L228" s="7">
        <v>754219</v>
      </c>
      <c r="M228" s="7">
        <v>625307</v>
      </c>
      <c r="N228" s="7">
        <v>630293</v>
      </c>
    </row>
    <row r="229" spans="1:14" ht="12.75">
      <c r="A229" s="8" t="s">
        <v>9</v>
      </c>
      <c r="B229" s="9">
        <f t="shared" si="21"/>
        <v>7494871</v>
      </c>
      <c r="C229" s="19">
        <v>561122</v>
      </c>
      <c r="D229" s="19">
        <v>570226</v>
      </c>
      <c r="E229" s="7">
        <v>583556</v>
      </c>
      <c r="F229" s="7">
        <v>620723</v>
      </c>
      <c r="G229" s="7">
        <v>851368</v>
      </c>
      <c r="H229" s="7">
        <v>656910</v>
      </c>
      <c r="I229" s="7">
        <v>601712</v>
      </c>
      <c r="J229" s="7">
        <v>672509</v>
      </c>
      <c r="K229" s="7">
        <v>603910</v>
      </c>
      <c r="L229" s="7">
        <v>635692</v>
      </c>
      <c r="M229" s="7">
        <v>529524</v>
      </c>
      <c r="N229" s="7">
        <v>607619</v>
      </c>
    </row>
    <row r="230" spans="1:14" ht="12.75">
      <c r="A230" s="8" t="s">
        <v>10</v>
      </c>
      <c r="B230" s="9">
        <f t="shared" si="21"/>
        <v>3575222</v>
      </c>
      <c r="C230" s="19">
        <v>278334</v>
      </c>
      <c r="D230" s="19">
        <v>295023</v>
      </c>
      <c r="E230" s="7">
        <v>265785</v>
      </c>
      <c r="F230" s="7">
        <v>272824</v>
      </c>
      <c r="G230" s="7">
        <v>480277</v>
      </c>
      <c r="H230" s="7">
        <v>324918</v>
      </c>
      <c r="I230" s="7">
        <v>308783</v>
      </c>
      <c r="J230" s="7">
        <v>306590</v>
      </c>
      <c r="K230" s="7">
        <v>277487</v>
      </c>
      <c r="L230" s="7">
        <v>257966</v>
      </c>
      <c r="M230" s="7">
        <v>249240</v>
      </c>
      <c r="N230" s="7">
        <v>257995</v>
      </c>
    </row>
    <row r="231" spans="1:14" ht="12.75">
      <c r="A231" s="8" t="s">
        <v>11</v>
      </c>
      <c r="B231" s="9">
        <f t="shared" si="21"/>
        <v>15816265</v>
      </c>
      <c r="C231" s="19">
        <v>1224839</v>
      </c>
      <c r="D231" s="19">
        <v>1501702</v>
      </c>
      <c r="E231" s="7">
        <v>1484081</v>
      </c>
      <c r="F231" s="7">
        <v>1415696</v>
      </c>
      <c r="G231" s="7">
        <v>1631277</v>
      </c>
      <c r="H231" s="7">
        <v>1232932</v>
      </c>
      <c r="I231" s="7">
        <v>1243913</v>
      </c>
      <c r="J231" s="7">
        <v>1227896</v>
      </c>
      <c r="K231" s="7">
        <v>1087403</v>
      </c>
      <c r="L231" s="7">
        <v>1292541</v>
      </c>
      <c r="M231" s="7">
        <v>1252929</v>
      </c>
      <c r="N231" s="7">
        <v>1221056</v>
      </c>
    </row>
    <row r="232" spans="1:14" ht="12.75">
      <c r="A232" s="11" t="s">
        <v>12</v>
      </c>
      <c r="B232" s="14">
        <f t="shared" si="21"/>
        <v>33281785</v>
      </c>
      <c r="C232" s="20">
        <v>2290626</v>
      </c>
      <c r="D232" s="20">
        <v>2595988</v>
      </c>
      <c r="E232" s="15">
        <v>2786796</v>
      </c>
      <c r="F232" s="15">
        <v>2729317</v>
      </c>
      <c r="G232" s="15">
        <v>3337540</v>
      </c>
      <c r="H232" s="15">
        <v>2612366</v>
      </c>
      <c r="I232" s="15">
        <v>3046842</v>
      </c>
      <c r="J232" s="15">
        <v>3569902</v>
      </c>
      <c r="K232" s="15">
        <v>2517676</v>
      </c>
      <c r="L232" s="15">
        <v>3141812</v>
      </c>
      <c r="M232" s="15">
        <v>2436045</v>
      </c>
      <c r="N232" s="15">
        <v>2216875</v>
      </c>
    </row>
    <row r="233" spans="2:14" ht="12.75">
      <c r="B233" s="2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2.75">
      <c r="A234" s="2" t="s">
        <v>13</v>
      </c>
      <c r="B234" s="12">
        <f>SUM(C234:N234)</f>
        <v>88954829</v>
      </c>
      <c r="C234" s="7">
        <f aca="true" t="shared" si="22" ref="C234:N234">SUM(C224:C233)</f>
        <v>6323063</v>
      </c>
      <c r="D234" s="7">
        <f t="shared" si="22"/>
        <v>7258919</v>
      </c>
      <c r="E234" s="7">
        <f t="shared" si="22"/>
        <v>7551633</v>
      </c>
      <c r="F234" s="7">
        <f t="shared" si="22"/>
        <v>7552157</v>
      </c>
      <c r="G234" s="7">
        <f t="shared" si="22"/>
        <v>9715672</v>
      </c>
      <c r="H234" s="7">
        <f t="shared" si="22"/>
        <v>7264412</v>
      </c>
      <c r="I234" s="7">
        <f t="shared" si="22"/>
        <v>7556917</v>
      </c>
      <c r="J234" s="7">
        <f t="shared" si="22"/>
        <v>8416228</v>
      </c>
      <c r="K234" s="7">
        <f t="shared" si="22"/>
        <v>6598083</v>
      </c>
      <c r="L234" s="7">
        <f t="shared" si="22"/>
        <v>7779876</v>
      </c>
      <c r="M234" s="7">
        <f t="shared" si="22"/>
        <v>6479196</v>
      </c>
      <c r="N234" s="7">
        <f t="shared" si="22"/>
        <v>6458673</v>
      </c>
    </row>
    <row r="235" spans="1:14" ht="12.75">
      <c r="A235" s="2"/>
      <c r="B235" s="2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2.75">
      <c r="A236" s="2" t="s">
        <v>14</v>
      </c>
      <c r="B236" s="9">
        <f>SUM(C236:N236)</f>
        <v>47696463</v>
      </c>
      <c r="C236" s="19">
        <v>3666694</v>
      </c>
      <c r="D236" s="19">
        <v>4406497</v>
      </c>
      <c r="E236" s="7">
        <v>4245291</v>
      </c>
      <c r="F236" s="7">
        <v>4108351</v>
      </c>
      <c r="G236" s="7">
        <v>4790536</v>
      </c>
      <c r="H236" s="7">
        <v>3920055</v>
      </c>
      <c r="I236" s="7">
        <v>4115842</v>
      </c>
      <c r="J236" s="7">
        <v>4047705</v>
      </c>
      <c r="K236" s="7">
        <v>3475104</v>
      </c>
      <c r="L236" s="7">
        <v>3804026</v>
      </c>
      <c r="M236" s="7">
        <v>3472583</v>
      </c>
      <c r="N236" s="7">
        <v>3643779</v>
      </c>
    </row>
    <row r="237" spans="1:14" ht="12.75">
      <c r="A237" s="13" t="s">
        <v>15</v>
      </c>
      <c r="B237" s="9">
        <f>SUM(C237:N237)</f>
        <v>43000150</v>
      </c>
      <c r="C237" s="19">
        <v>3075229</v>
      </c>
      <c r="D237" s="19">
        <v>3615274</v>
      </c>
      <c r="E237" s="7">
        <v>3795778</v>
      </c>
      <c r="F237" s="7">
        <v>3598241</v>
      </c>
      <c r="G237" s="7">
        <v>4366603</v>
      </c>
      <c r="H237" s="7">
        <v>3533195</v>
      </c>
      <c r="I237" s="7">
        <v>4112869</v>
      </c>
      <c r="J237" s="7">
        <v>3888495</v>
      </c>
      <c r="K237" s="7">
        <v>2989277</v>
      </c>
      <c r="L237" s="7">
        <v>3570634</v>
      </c>
      <c r="M237" s="7">
        <v>3176415</v>
      </c>
      <c r="N237" s="7">
        <v>3278140</v>
      </c>
    </row>
    <row r="238" spans="1:14" ht="12.75">
      <c r="A238" s="2"/>
      <c r="B238" s="2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2.75">
      <c r="A239" s="2" t="s">
        <v>16</v>
      </c>
      <c r="B239" s="9">
        <f>SUM(C239:N239)</f>
        <v>41052851</v>
      </c>
      <c r="C239" s="19">
        <v>3100569</v>
      </c>
      <c r="D239" s="19">
        <v>3403696</v>
      </c>
      <c r="E239" s="7">
        <v>3636003</v>
      </c>
      <c r="F239" s="7">
        <v>3745015</v>
      </c>
      <c r="G239" s="7">
        <v>3708061</v>
      </c>
      <c r="H239" s="7">
        <v>3207149</v>
      </c>
      <c r="I239" s="7">
        <v>3633568</v>
      </c>
      <c r="J239" s="7">
        <v>3634520</v>
      </c>
      <c r="K239" s="7">
        <v>3091056</v>
      </c>
      <c r="L239" s="7">
        <v>3418089</v>
      </c>
      <c r="M239" s="7">
        <v>3191823</v>
      </c>
      <c r="N239" s="7">
        <v>3283302</v>
      </c>
    </row>
    <row r="240" spans="1:14" ht="12.75">
      <c r="A240" s="2" t="s">
        <v>17</v>
      </c>
      <c r="B240" s="9">
        <f>SUM(C240:N240)</f>
        <v>6431705</v>
      </c>
      <c r="C240" s="19">
        <v>581074</v>
      </c>
      <c r="D240" s="19">
        <v>703431</v>
      </c>
      <c r="E240" s="7">
        <v>804553</v>
      </c>
      <c r="F240" s="7">
        <v>859555</v>
      </c>
      <c r="G240" s="7">
        <v>983099</v>
      </c>
      <c r="H240" s="7">
        <v>822319</v>
      </c>
      <c r="I240" s="7">
        <v>867751</v>
      </c>
      <c r="J240" s="7">
        <v>332259</v>
      </c>
      <c r="K240" s="7">
        <v>0</v>
      </c>
      <c r="L240" s="7">
        <v>0</v>
      </c>
      <c r="M240" s="7">
        <v>115026</v>
      </c>
      <c r="N240" s="7">
        <v>362638</v>
      </c>
    </row>
    <row r="241" spans="1:14" ht="12.75">
      <c r="A241" s="2" t="s">
        <v>19</v>
      </c>
      <c r="B241" s="14">
        <f>SUM(C241:N241)</f>
        <v>21807996</v>
      </c>
      <c r="C241" s="20">
        <v>1540022</v>
      </c>
      <c r="D241" s="20">
        <v>1849584</v>
      </c>
      <c r="E241" s="15">
        <v>2008241</v>
      </c>
      <c r="F241" s="15">
        <v>2004298</v>
      </c>
      <c r="G241" s="15">
        <v>2267968</v>
      </c>
      <c r="H241" s="15">
        <v>1913761</v>
      </c>
      <c r="I241" s="15">
        <v>1831357</v>
      </c>
      <c r="J241" s="15">
        <v>1809154</v>
      </c>
      <c r="K241" s="15">
        <v>1681962</v>
      </c>
      <c r="L241" s="15">
        <v>1685028</v>
      </c>
      <c r="M241" s="15">
        <v>1615296</v>
      </c>
      <c r="N241" s="15">
        <v>1601325</v>
      </c>
    </row>
    <row r="242" spans="1:14" ht="12.75">
      <c r="A242" s="2"/>
      <c r="B242" s="2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2.75">
      <c r="A243" s="2" t="s">
        <v>20</v>
      </c>
      <c r="B243" s="12">
        <f>SUM(C243:N243)</f>
        <v>248943994</v>
      </c>
      <c r="C243" s="13">
        <f>SUM(C234:C241)</f>
        <v>18286651</v>
      </c>
      <c r="D243" s="13">
        <f aca="true" t="shared" si="23" ref="D243:N243">SUM(D234:D241)</f>
        <v>21237401</v>
      </c>
      <c r="E243" s="13">
        <f t="shared" si="23"/>
        <v>22041499</v>
      </c>
      <c r="F243" s="13">
        <f t="shared" si="23"/>
        <v>21867617</v>
      </c>
      <c r="G243" s="13">
        <f t="shared" si="23"/>
        <v>25831939</v>
      </c>
      <c r="H243" s="13">
        <f t="shared" si="23"/>
        <v>20660891</v>
      </c>
      <c r="I243" s="13">
        <f t="shared" si="23"/>
        <v>22118304</v>
      </c>
      <c r="J243" s="13">
        <f t="shared" si="23"/>
        <v>22128361</v>
      </c>
      <c r="K243" s="13">
        <f t="shared" si="23"/>
        <v>17835482</v>
      </c>
      <c r="L243" s="13">
        <f t="shared" si="23"/>
        <v>20257653</v>
      </c>
      <c r="M243" s="13">
        <f t="shared" si="23"/>
        <v>18050339</v>
      </c>
      <c r="N243" s="13">
        <f t="shared" si="23"/>
        <v>18627857</v>
      </c>
    </row>
    <row r="245" ht="12.75">
      <c r="A245" s="13" t="s">
        <v>113</v>
      </c>
    </row>
    <row r="246" spans="1:14" ht="12.75">
      <c r="A246" s="2" t="s">
        <v>114</v>
      </c>
      <c r="B246" s="12">
        <f>SUM(C246:N246)</f>
        <v>191850570</v>
      </c>
      <c r="C246" s="13">
        <v>14052296</v>
      </c>
      <c r="D246" s="13">
        <v>16563519</v>
      </c>
      <c r="E246" s="13">
        <v>16830576</v>
      </c>
      <c r="F246" s="13">
        <v>16778681</v>
      </c>
      <c r="G246" s="13">
        <v>19919946</v>
      </c>
      <c r="H246" s="13">
        <v>15923410</v>
      </c>
      <c r="I246" s="13">
        <v>17167014</v>
      </c>
      <c r="J246" s="13">
        <v>17191814</v>
      </c>
      <c r="K246" s="13">
        <v>13298328</v>
      </c>
      <c r="L246" s="13">
        <v>15896751</v>
      </c>
      <c r="M246" s="13">
        <v>13769264</v>
      </c>
      <c r="N246" s="13">
        <v>14458971</v>
      </c>
    </row>
    <row r="248" ht="12.75">
      <c r="A248" s="24" t="s">
        <v>130</v>
      </c>
    </row>
    <row r="252" ht="12.75">
      <c r="A252" s="2" t="s">
        <v>131</v>
      </c>
    </row>
    <row r="253" spans="1:2" ht="12.75">
      <c r="A253" s="2"/>
      <c r="B253" s="11" t="s">
        <v>112</v>
      </c>
    </row>
    <row r="254" spans="1:14" ht="12.75">
      <c r="A254" s="2" t="s">
        <v>0</v>
      </c>
      <c r="B254" s="3" t="s">
        <v>1</v>
      </c>
      <c r="C254" s="22" t="s">
        <v>132</v>
      </c>
      <c r="D254" s="22" t="s">
        <v>133</v>
      </c>
      <c r="E254" s="22" t="s">
        <v>134</v>
      </c>
      <c r="F254" s="22" t="s">
        <v>135</v>
      </c>
      <c r="G254" s="22" t="s">
        <v>136</v>
      </c>
      <c r="H254" s="22" t="s">
        <v>137</v>
      </c>
      <c r="I254" s="22" t="s">
        <v>138</v>
      </c>
      <c r="J254" s="22" t="s">
        <v>139</v>
      </c>
      <c r="K254" s="22" t="s">
        <v>140</v>
      </c>
      <c r="L254" s="22" t="s">
        <v>141</v>
      </c>
      <c r="M254" s="22" t="s">
        <v>142</v>
      </c>
      <c r="N254" s="22" t="s">
        <v>143</v>
      </c>
    </row>
    <row r="255" spans="3:14" ht="12.75">
      <c r="C255" s="6"/>
      <c r="D255" s="7"/>
      <c r="E255" s="7"/>
      <c r="F255" s="7"/>
      <c r="G255" s="7"/>
      <c r="H255" s="7"/>
      <c r="I255" s="7"/>
      <c r="J255" s="6"/>
      <c r="K255" s="7"/>
      <c r="L255" s="7"/>
      <c r="M255" s="7"/>
      <c r="N255" s="7"/>
    </row>
    <row r="256" spans="1:14" ht="12.75">
      <c r="A256" s="8" t="s">
        <v>18</v>
      </c>
      <c r="B256" s="9">
        <f>SUM(C256:N256)</f>
        <v>4092453.5</v>
      </c>
      <c r="C256" s="19">
        <v>257995</v>
      </c>
      <c r="D256" s="19">
        <v>286289</v>
      </c>
      <c r="E256" s="7">
        <v>286869</v>
      </c>
      <c r="F256" s="7">
        <v>332970</v>
      </c>
      <c r="G256" s="7">
        <v>529231</v>
      </c>
      <c r="H256" s="7">
        <f>339891+26533</f>
        <v>366424</v>
      </c>
      <c r="I256" s="7">
        <v>362532</v>
      </c>
      <c r="J256" s="7">
        <v>350417</v>
      </c>
      <c r="K256" s="7">
        <v>331071</v>
      </c>
      <c r="L256" s="7">
        <v>311483.3</v>
      </c>
      <c r="M256" s="7">
        <v>312815.5</v>
      </c>
      <c r="N256" s="7">
        <v>364356.7</v>
      </c>
    </row>
    <row r="257" spans="1:14" ht="12.75">
      <c r="A257" s="8" t="s">
        <v>4</v>
      </c>
      <c r="B257" s="9">
        <f aca="true" t="shared" si="24" ref="B257:B264">SUM(C257:N257)</f>
        <v>791188</v>
      </c>
      <c r="C257" s="19">
        <v>184055</v>
      </c>
      <c r="D257" s="19">
        <v>196927</v>
      </c>
      <c r="E257" s="7">
        <v>226455</v>
      </c>
      <c r="F257" s="7">
        <v>183141</v>
      </c>
      <c r="G257" s="7">
        <v>610</v>
      </c>
      <c r="H257" s="7">
        <v>0</v>
      </c>
      <c r="I257" s="7">
        <v>0</v>
      </c>
      <c r="J257" s="10">
        <v>0</v>
      </c>
      <c r="K257" s="7">
        <v>0</v>
      </c>
      <c r="L257" s="7">
        <v>0</v>
      </c>
      <c r="M257" s="7">
        <v>0</v>
      </c>
      <c r="N257" s="7">
        <v>0</v>
      </c>
    </row>
    <row r="258" spans="1:14" ht="12.75">
      <c r="A258" s="8" t="s">
        <v>5</v>
      </c>
      <c r="B258" s="9">
        <f t="shared" si="24"/>
        <v>4904503.699999999</v>
      </c>
      <c r="C258" s="19">
        <v>421675</v>
      </c>
      <c r="D258" s="19">
        <v>398441</v>
      </c>
      <c r="E258" s="7">
        <v>486798</v>
      </c>
      <c r="F258" s="7">
        <v>480678</v>
      </c>
      <c r="G258" s="7">
        <v>583751</v>
      </c>
      <c r="H258" s="7">
        <f>439751+29957</f>
        <v>469708</v>
      </c>
      <c r="I258" s="7">
        <v>414898</v>
      </c>
      <c r="J258" s="10">
        <v>426776</v>
      </c>
      <c r="K258" s="7">
        <f>310608.8+65775.3</f>
        <v>376384.1</v>
      </c>
      <c r="L258" s="7">
        <v>245600.9</v>
      </c>
      <c r="M258" s="7">
        <v>301678.6</v>
      </c>
      <c r="N258" s="7">
        <v>298115.1</v>
      </c>
    </row>
    <row r="259" spans="1:14" ht="12.75">
      <c r="A259" s="8" t="s">
        <v>6</v>
      </c>
      <c r="B259" s="9">
        <f t="shared" si="24"/>
        <v>9225214.200000001</v>
      </c>
      <c r="C259" s="19">
        <v>727637</v>
      </c>
      <c r="D259" s="19">
        <v>741956</v>
      </c>
      <c r="E259" s="7">
        <v>797798</v>
      </c>
      <c r="F259" s="7">
        <v>801801</v>
      </c>
      <c r="G259" s="7">
        <v>1112808</v>
      </c>
      <c r="H259" s="7">
        <f>727863+52977</f>
        <v>780840</v>
      </c>
      <c r="I259" s="7">
        <v>739833</v>
      </c>
      <c r="J259" s="7">
        <v>721134</v>
      </c>
      <c r="K259" s="7">
        <v>722645.9</v>
      </c>
      <c r="L259" s="7">
        <v>648209</v>
      </c>
      <c r="M259" s="7">
        <v>689834.3</v>
      </c>
      <c r="N259" s="7">
        <v>740718</v>
      </c>
    </row>
    <row r="260" spans="1:14" ht="12.75">
      <c r="A260" s="8" t="s">
        <v>8</v>
      </c>
      <c r="B260" s="9">
        <f t="shared" si="24"/>
        <v>8826377.600000001</v>
      </c>
      <c r="C260" s="19">
        <v>653178</v>
      </c>
      <c r="D260" s="19">
        <v>667625</v>
      </c>
      <c r="E260" s="7">
        <v>772761</v>
      </c>
      <c r="F260" s="7">
        <v>815153</v>
      </c>
      <c r="G260" s="7">
        <v>916506</v>
      </c>
      <c r="H260" s="7">
        <f>726855+60549</f>
        <v>787404</v>
      </c>
      <c r="I260" s="7">
        <v>734411</v>
      </c>
      <c r="J260" s="7">
        <v>766837</v>
      </c>
      <c r="K260" s="7">
        <v>678174.9</v>
      </c>
      <c r="L260" s="7">
        <v>644739.2</v>
      </c>
      <c r="M260" s="7">
        <v>679847.7</v>
      </c>
      <c r="N260" s="7">
        <v>709740.8</v>
      </c>
    </row>
    <row r="261" spans="1:14" ht="12.75">
      <c r="A261" s="8" t="s">
        <v>9</v>
      </c>
      <c r="B261" s="9">
        <f t="shared" si="24"/>
        <v>7595625.4</v>
      </c>
      <c r="C261" s="19">
        <v>552599</v>
      </c>
      <c r="D261" s="19">
        <v>633430</v>
      </c>
      <c r="E261" s="7">
        <v>675001</v>
      </c>
      <c r="F261" s="7">
        <v>592516</v>
      </c>
      <c r="G261" s="7">
        <v>891196</v>
      </c>
      <c r="H261" s="7">
        <f>645654+53718</f>
        <v>699372</v>
      </c>
      <c r="I261" s="7">
        <v>622524</v>
      </c>
      <c r="J261" s="7">
        <v>682494</v>
      </c>
      <c r="K261" s="7">
        <v>521432.4</v>
      </c>
      <c r="L261" s="7">
        <v>539946.8</v>
      </c>
      <c r="M261" s="7">
        <v>578526.3</v>
      </c>
      <c r="N261" s="7">
        <v>606587.9</v>
      </c>
    </row>
    <row r="262" spans="1:14" ht="12.75">
      <c r="A262" s="8" t="s">
        <v>10</v>
      </c>
      <c r="B262" s="9">
        <f t="shared" si="24"/>
        <v>3527516.2</v>
      </c>
      <c r="C262" s="19">
        <v>282244</v>
      </c>
      <c r="D262" s="19">
        <v>294126</v>
      </c>
      <c r="E262" s="7">
        <v>330747</v>
      </c>
      <c r="F262" s="7">
        <v>285730</v>
      </c>
      <c r="G262" s="7">
        <v>455943</v>
      </c>
      <c r="H262" s="7">
        <f>335744+14026</f>
        <v>349770</v>
      </c>
      <c r="I262" s="7">
        <v>278225</v>
      </c>
      <c r="J262" s="7">
        <v>282149</v>
      </c>
      <c r="K262" s="7">
        <v>248911.4</v>
      </c>
      <c r="L262" s="7">
        <v>228140.1</v>
      </c>
      <c r="M262" s="7">
        <v>272473.6</v>
      </c>
      <c r="N262" s="7">
        <v>219057.1</v>
      </c>
    </row>
    <row r="263" spans="1:14" ht="12.75">
      <c r="A263" s="8" t="s">
        <v>11</v>
      </c>
      <c r="B263" s="9">
        <f t="shared" si="24"/>
        <v>15459813.000000002</v>
      </c>
      <c r="C263" s="19">
        <v>1235858</v>
      </c>
      <c r="D263" s="19">
        <v>1192656</v>
      </c>
      <c r="E263" s="7">
        <v>1408133</v>
      </c>
      <c r="F263" s="7">
        <v>1364050</v>
      </c>
      <c r="G263" s="7">
        <v>1594112</v>
      </c>
      <c r="H263" s="7">
        <f>1201193+93910</f>
        <v>1295103</v>
      </c>
      <c r="I263" s="7">
        <v>1238468</v>
      </c>
      <c r="J263" s="7">
        <v>1271645</v>
      </c>
      <c r="K263" s="7">
        <v>1184110.8</v>
      </c>
      <c r="L263" s="7">
        <v>1155783.8</v>
      </c>
      <c r="M263" s="7">
        <v>1237565.5</v>
      </c>
      <c r="N263" s="7">
        <v>1282327.9</v>
      </c>
    </row>
    <row r="264" spans="1:14" ht="12.75">
      <c r="A264" s="11" t="s">
        <v>12</v>
      </c>
      <c r="B264" s="14">
        <f t="shared" si="24"/>
        <v>33607342.3</v>
      </c>
      <c r="C264" s="20">
        <v>2401429</v>
      </c>
      <c r="D264" s="20">
        <v>2650656</v>
      </c>
      <c r="E264" s="15">
        <v>2725121</v>
      </c>
      <c r="F264" s="15">
        <v>2808771</v>
      </c>
      <c r="G264" s="15">
        <v>3417994</v>
      </c>
      <c r="H264" s="15">
        <f>2829159+198580</f>
        <v>3027739</v>
      </c>
      <c r="I264" s="15">
        <v>3128529</v>
      </c>
      <c r="J264" s="15">
        <v>3455107</v>
      </c>
      <c r="K264" s="15">
        <v>2509978.3</v>
      </c>
      <c r="L264" s="15">
        <v>2392074.6</v>
      </c>
      <c r="M264" s="15">
        <v>2856572.4</v>
      </c>
      <c r="N264" s="15">
        <v>2233371</v>
      </c>
    </row>
    <row r="265" spans="2:14" ht="12.75">
      <c r="B265" s="2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2.75">
      <c r="A266" s="2" t="s">
        <v>13</v>
      </c>
      <c r="B266" s="12">
        <f>SUM(C266:N266)</f>
        <v>88030033.9</v>
      </c>
      <c r="C266" s="7">
        <f aca="true" t="shared" si="25" ref="C266:N266">SUM(C256:C265)</f>
        <v>6716670</v>
      </c>
      <c r="D266" s="7">
        <f t="shared" si="25"/>
        <v>7062106</v>
      </c>
      <c r="E266" s="7">
        <f t="shared" si="25"/>
        <v>7709683</v>
      </c>
      <c r="F266" s="7">
        <f t="shared" si="25"/>
        <v>7664810</v>
      </c>
      <c r="G266" s="7">
        <f t="shared" si="25"/>
        <v>9502151</v>
      </c>
      <c r="H266" s="7">
        <f t="shared" si="25"/>
        <v>7776360</v>
      </c>
      <c r="I266" s="7">
        <f t="shared" si="25"/>
        <v>7519420</v>
      </c>
      <c r="J266" s="7">
        <f t="shared" si="25"/>
        <v>7956559</v>
      </c>
      <c r="K266" s="7">
        <f t="shared" si="25"/>
        <v>6572708.8</v>
      </c>
      <c r="L266" s="7">
        <f t="shared" si="25"/>
        <v>6165977.700000001</v>
      </c>
      <c r="M266" s="7">
        <f t="shared" si="25"/>
        <v>6929313.9</v>
      </c>
      <c r="N266" s="7">
        <f t="shared" si="25"/>
        <v>6454274.5</v>
      </c>
    </row>
    <row r="267" spans="1:14" ht="12.75">
      <c r="A267" s="2"/>
      <c r="B267" s="2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2.75">
      <c r="A268" s="2" t="s">
        <v>14</v>
      </c>
      <c r="B268" s="9">
        <f>SUM(C268:N268)</f>
        <v>44652988.3</v>
      </c>
      <c r="C268" s="19">
        <v>3583056</v>
      </c>
      <c r="D268" s="19">
        <v>3897866</v>
      </c>
      <c r="E268" s="7">
        <v>4078349</v>
      </c>
      <c r="F268" s="7">
        <v>3613357</v>
      </c>
      <c r="G268" s="7">
        <v>4294473</v>
      </c>
      <c r="H268" s="7">
        <f>3434668+240924</f>
        <v>3675592</v>
      </c>
      <c r="I268" s="7">
        <v>3598495</v>
      </c>
      <c r="J268" s="7">
        <v>3739926.1</v>
      </c>
      <c r="K268" s="7">
        <v>3500565.3</v>
      </c>
      <c r="L268" s="7">
        <v>3442509.6</v>
      </c>
      <c r="M268" s="7">
        <v>3681427.9</v>
      </c>
      <c r="N268" s="7">
        <v>3547371.4</v>
      </c>
    </row>
    <row r="269" spans="1:14" ht="12.75">
      <c r="A269" s="13" t="s">
        <v>15</v>
      </c>
      <c r="B269" s="9">
        <f>SUM(C269:N269)</f>
        <v>43986461.1</v>
      </c>
      <c r="C269" s="19">
        <v>3562523</v>
      </c>
      <c r="D269" s="19">
        <v>3463189</v>
      </c>
      <c r="E269" s="7">
        <v>3943605</v>
      </c>
      <c r="F269" s="7">
        <v>3559421</v>
      </c>
      <c r="G269" s="7">
        <v>4430946</v>
      </c>
      <c r="H269" s="7">
        <f>3344753+253733</f>
        <v>3598486</v>
      </c>
      <c r="I269" s="7">
        <v>3759893</v>
      </c>
      <c r="J269" s="7">
        <v>4233526.5</v>
      </c>
      <c r="K269" s="7">
        <v>3425649.7</v>
      </c>
      <c r="L269" s="7">
        <v>3140496.7</v>
      </c>
      <c r="M269" s="7">
        <v>3472566.8</v>
      </c>
      <c r="N269" s="7">
        <v>3396158.4</v>
      </c>
    </row>
    <row r="270" spans="1:14" ht="12.75">
      <c r="A270" s="2"/>
      <c r="B270" s="2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2.75">
      <c r="A271" s="2" t="s">
        <v>16</v>
      </c>
      <c r="B271" s="9">
        <f>SUM(C271:N271)</f>
        <v>42350586.2</v>
      </c>
      <c r="C271" s="19">
        <v>3316482</v>
      </c>
      <c r="D271" s="19">
        <v>3400443</v>
      </c>
      <c r="E271" s="7">
        <v>3693918</v>
      </c>
      <c r="F271" s="7">
        <v>3631744</v>
      </c>
      <c r="G271" s="7">
        <v>4119910</v>
      </c>
      <c r="H271" s="7">
        <f>3410551+223690</f>
        <v>3634241</v>
      </c>
      <c r="I271" s="7">
        <v>3511704</v>
      </c>
      <c r="J271" s="7">
        <v>3469469.4</v>
      </c>
      <c r="K271" s="7">
        <v>3301443.6</v>
      </c>
      <c r="L271" s="7">
        <v>3479287.2</v>
      </c>
      <c r="M271" s="7">
        <v>3336221.7</v>
      </c>
      <c r="N271" s="7">
        <v>3455722.3</v>
      </c>
    </row>
    <row r="272" spans="1:14" ht="12.75">
      <c r="A272" s="2" t="s">
        <v>17</v>
      </c>
      <c r="B272" s="9">
        <f>SUM(C272:N272)</f>
        <v>2213045</v>
      </c>
      <c r="C272" s="19">
        <v>403845</v>
      </c>
      <c r="D272" s="19">
        <v>368345</v>
      </c>
      <c r="E272" s="7">
        <v>484549</v>
      </c>
      <c r="F272" s="7">
        <v>451964</v>
      </c>
      <c r="G272" s="7">
        <v>504342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</row>
    <row r="273" spans="1:14" ht="12.75">
      <c r="A273" s="2" t="s">
        <v>19</v>
      </c>
      <c r="B273" s="14">
        <f>SUM(C273:N273)</f>
        <v>20468360.1</v>
      </c>
      <c r="C273" s="20">
        <v>1603738</v>
      </c>
      <c r="D273" s="20">
        <v>1685249</v>
      </c>
      <c r="E273" s="15">
        <v>1849220</v>
      </c>
      <c r="F273" s="15">
        <v>1784586</v>
      </c>
      <c r="G273" s="15">
        <v>2052613</v>
      </c>
      <c r="H273" s="15">
        <f>1556974+105355</f>
        <v>1662329</v>
      </c>
      <c r="I273" s="15">
        <v>1448790</v>
      </c>
      <c r="J273" s="15">
        <v>1577786</v>
      </c>
      <c r="K273" s="15">
        <v>1521642.9</v>
      </c>
      <c r="L273" s="15">
        <v>1708380.7</v>
      </c>
      <c r="M273" s="15">
        <v>1825989.5</v>
      </c>
      <c r="N273" s="15">
        <v>1748036</v>
      </c>
    </row>
    <row r="274" spans="1:14" ht="12.75">
      <c r="A274" s="2"/>
      <c r="B274" s="2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2.75">
      <c r="A275" s="2" t="s">
        <v>20</v>
      </c>
      <c r="B275" s="12">
        <f>SUM(C275:N275)</f>
        <v>241701474.60000002</v>
      </c>
      <c r="C275" s="13">
        <f>SUM(C266:C273)</f>
        <v>19186314</v>
      </c>
      <c r="D275" s="13">
        <f aca="true" t="shared" si="26" ref="D275:N275">SUM(D266:D273)</f>
        <v>19877198</v>
      </c>
      <c r="E275" s="13">
        <f t="shared" si="26"/>
        <v>21759324</v>
      </c>
      <c r="F275" s="13">
        <f t="shared" si="26"/>
        <v>20705882</v>
      </c>
      <c r="G275" s="13">
        <f t="shared" si="26"/>
        <v>24904435</v>
      </c>
      <c r="H275" s="13">
        <f t="shared" si="26"/>
        <v>20347008</v>
      </c>
      <c r="I275" s="13">
        <f t="shared" si="26"/>
        <v>19838302</v>
      </c>
      <c r="J275" s="13">
        <f t="shared" si="26"/>
        <v>20977267</v>
      </c>
      <c r="K275" s="13">
        <f t="shared" si="26"/>
        <v>18322010.3</v>
      </c>
      <c r="L275" s="13">
        <f t="shared" si="26"/>
        <v>17936651.9</v>
      </c>
      <c r="M275" s="13">
        <f t="shared" si="26"/>
        <v>19245519.8</v>
      </c>
      <c r="N275" s="13">
        <f t="shared" si="26"/>
        <v>18601562.6</v>
      </c>
    </row>
    <row r="277" ht="12.75">
      <c r="A277" s="13" t="s">
        <v>113</v>
      </c>
    </row>
    <row r="278" spans="1:14" ht="12.75">
      <c r="A278" s="2" t="s">
        <v>114</v>
      </c>
      <c r="B278" s="12">
        <f>SUM(C278:N278)</f>
        <v>186358812.20000005</v>
      </c>
      <c r="C278" s="13">
        <v>14575363.4</v>
      </c>
      <c r="D278" s="13">
        <v>15326716.15</v>
      </c>
      <c r="E278" s="13">
        <v>16778808.6</v>
      </c>
      <c r="F278" s="13">
        <v>15809790.2</v>
      </c>
      <c r="G278" s="13">
        <v>19905584.35</v>
      </c>
      <c r="H278" s="13">
        <f>14670473.25+1048262.9</f>
        <v>15718736.15</v>
      </c>
      <c r="I278" s="13">
        <v>15273330.85</v>
      </c>
      <c r="J278" s="13">
        <v>15928242.14</v>
      </c>
      <c r="K278" s="13">
        <v>14105386.97</v>
      </c>
      <c r="L278" s="13">
        <v>13914872.56</v>
      </c>
      <c r="M278" s="13">
        <v>14791124.46</v>
      </c>
      <c r="N278" s="13">
        <v>14230856.37</v>
      </c>
    </row>
    <row r="280" ht="12.75">
      <c r="A280" s="24" t="s">
        <v>144</v>
      </c>
    </row>
    <row r="284" ht="12.75">
      <c r="A284" s="2" t="s">
        <v>145</v>
      </c>
    </row>
    <row r="285" spans="1:2" ht="12.75">
      <c r="A285" s="2"/>
      <c r="B285" s="11" t="s">
        <v>112</v>
      </c>
    </row>
    <row r="286" spans="1:14" ht="12.75">
      <c r="A286" s="2" t="s">
        <v>0</v>
      </c>
      <c r="B286" s="3" t="s">
        <v>1</v>
      </c>
      <c r="C286" s="22" t="s">
        <v>148</v>
      </c>
      <c r="D286" s="22" t="s">
        <v>149</v>
      </c>
      <c r="E286" s="22" t="s">
        <v>150</v>
      </c>
      <c r="F286" s="22" t="s">
        <v>151</v>
      </c>
      <c r="G286" s="22" t="s">
        <v>152</v>
      </c>
      <c r="H286" s="22" t="s">
        <v>153</v>
      </c>
      <c r="I286" s="22" t="s">
        <v>154</v>
      </c>
      <c r="J286" s="22" t="s">
        <v>155</v>
      </c>
      <c r="K286" s="22" t="s">
        <v>156</v>
      </c>
      <c r="L286" s="22" t="s">
        <v>157</v>
      </c>
      <c r="M286" s="22" t="s">
        <v>158</v>
      </c>
      <c r="N286" s="22" t="s">
        <v>159</v>
      </c>
    </row>
    <row r="287" spans="3:14" ht="12.75">
      <c r="C287" s="6"/>
      <c r="D287" s="7"/>
      <c r="E287" s="7"/>
      <c r="F287" s="7"/>
      <c r="G287" s="7"/>
      <c r="H287" s="7"/>
      <c r="I287" s="7"/>
      <c r="J287" s="6"/>
      <c r="K287" s="7"/>
      <c r="L287" s="7"/>
      <c r="M287" s="7"/>
      <c r="N287" s="7"/>
    </row>
    <row r="288" spans="1:14" ht="12.75">
      <c r="A288" s="8" t="s">
        <v>146</v>
      </c>
      <c r="B288" s="30">
        <f>SUM(C288:N288)</f>
        <v>33560628.8</v>
      </c>
      <c r="C288" s="27">
        <v>2422642</v>
      </c>
      <c r="D288" s="27">
        <v>2318551.5</v>
      </c>
      <c r="E288" s="27">
        <v>2819338.3</v>
      </c>
      <c r="F288" s="27">
        <v>2612177.5</v>
      </c>
      <c r="G288" s="27">
        <v>3401491.5</v>
      </c>
      <c r="H288" s="27">
        <v>3283767</v>
      </c>
      <c r="I288" s="27">
        <v>3200558.3</v>
      </c>
      <c r="J288" s="27">
        <v>3476400.5</v>
      </c>
      <c r="K288" s="27">
        <v>2727629.3</v>
      </c>
      <c r="L288" s="27">
        <v>2828413</v>
      </c>
      <c r="M288" s="27">
        <v>2201654.9</v>
      </c>
      <c r="N288" s="27">
        <v>2268005</v>
      </c>
    </row>
    <row r="289" spans="1:14" ht="12.75">
      <c r="A289" s="8" t="s">
        <v>160</v>
      </c>
      <c r="B289" s="30">
        <f aca="true" t="shared" si="27" ref="B289:B299">SUM(C289:N289)</f>
        <v>40910089.699999996</v>
      </c>
      <c r="C289" s="27">
        <v>3329169.1</v>
      </c>
      <c r="D289" s="27">
        <v>3325701.4</v>
      </c>
      <c r="E289" s="27">
        <v>3515976.9</v>
      </c>
      <c r="F289" s="27">
        <v>3146710.8</v>
      </c>
      <c r="G289" s="27">
        <v>4310740.8</v>
      </c>
      <c r="H289" s="27">
        <v>3435217.3</v>
      </c>
      <c r="I289" s="27">
        <v>3675699.9</v>
      </c>
      <c r="J289" s="28">
        <v>3487678.4</v>
      </c>
      <c r="K289" s="27">
        <v>2963033.4</v>
      </c>
      <c r="L289" s="27">
        <v>3411317.8</v>
      </c>
      <c r="M289" s="27">
        <v>3034255.8</v>
      </c>
      <c r="N289" s="27">
        <v>3274588.1</v>
      </c>
    </row>
    <row r="290" spans="1:14" ht="12.75">
      <c r="A290" s="8" t="s">
        <v>8</v>
      </c>
      <c r="B290" s="30">
        <f t="shared" si="27"/>
        <v>8178289.6</v>
      </c>
      <c r="C290" s="27">
        <v>677083.5</v>
      </c>
      <c r="D290" s="27">
        <v>663836.4</v>
      </c>
      <c r="E290" s="27">
        <v>760761.9</v>
      </c>
      <c r="F290" s="27">
        <v>731457.2</v>
      </c>
      <c r="G290" s="27">
        <v>919171.3</v>
      </c>
      <c r="H290" s="27">
        <v>789608.8</v>
      </c>
      <c r="I290" s="27">
        <v>679360.5</v>
      </c>
      <c r="J290" s="27">
        <v>710965.3</v>
      </c>
      <c r="K290" s="27">
        <v>605190</v>
      </c>
      <c r="L290" s="27">
        <v>574471.5</v>
      </c>
      <c r="M290" s="27">
        <v>580518.2</v>
      </c>
      <c r="N290" s="27">
        <v>485865</v>
      </c>
    </row>
    <row r="291" spans="1:14" ht="12.75">
      <c r="A291" s="8" t="s">
        <v>10</v>
      </c>
      <c r="B291" s="30">
        <f t="shared" si="27"/>
        <v>3791796.7000000007</v>
      </c>
      <c r="C291" s="27">
        <v>252876</v>
      </c>
      <c r="D291" s="27">
        <v>233023.4</v>
      </c>
      <c r="E291" s="27">
        <v>251101.8</v>
      </c>
      <c r="F291" s="27">
        <v>281288.2</v>
      </c>
      <c r="G291" s="27">
        <v>459465.1</v>
      </c>
      <c r="H291" s="27">
        <v>337361.3</v>
      </c>
      <c r="I291" s="27">
        <v>301252.9</v>
      </c>
      <c r="J291" s="27">
        <v>303876.6</v>
      </c>
      <c r="K291" s="27">
        <v>279677.7</v>
      </c>
      <c r="L291" s="27">
        <v>437682.3</v>
      </c>
      <c r="M291" s="27">
        <v>344590.7</v>
      </c>
      <c r="N291" s="27">
        <v>309600.7</v>
      </c>
    </row>
    <row r="292" spans="1:14" ht="12.75">
      <c r="A292" s="8" t="s">
        <v>19</v>
      </c>
      <c r="B292" s="30">
        <f t="shared" si="27"/>
        <v>21869401.9</v>
      </c>
      <c r="C292" s="27">
        <v>1780632.3</v>
      </c>
      <c r="D292" s="27">
        <v>1689567.5</v>
      </c>
      <c r="E292" s="27">
        <v>1913556.9</v>
      </c>
      <c r="F292" s="27">
        <v>1766081.8</v>
      </c>
      <c r="G292" s="27">
        <v>2156353.3</v>
      </c>
      <c r="H292" s="27">
        <v>1951712.6</v>
      </c>
      <c r="I292" s="27">
        <v>1796608.2</v>
      </c>
      <c r="J292" s="27">
        <v>1999475.5</v>
      </c>
      <c r="K292" s="27">
        <v>1718121.7</v>
      </c>
      <c r="L292" s="27">
        <v>1761285.6</v>
      </c>
      <c r="M292" s="27">
        <v>1729134.5</v>
      </c>
      <c r="N292" s="27">
        <v>1606872</v>
      </c>
    </row>
    <row r="293" spans="1:14" ht="12.75">
      <c r="A293" s="8" t="s">
        <v>18</v>
      </c>
      <c r="B293" s="30">
        <f t="shared" si="27"/>
        <v>272446.7</v>
      </c>
      <c r="C293" s="27">
        <v>272446.7</v>
      </c>
      <c r="D293" s="27">
        <v>0</v>
      </c>
      <c r="E293" s="27">
        <v>0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</row>
    <row r="294" spans="1:14" ht="12.75">
      <c r="A294" s="8" t="s">
        <v>11</v>
      </c>
      <c r="B294" s="30">
        <f t="shared" si="27"/>
        <v>15510961.799999997</v>
      </c>
      <c r="C294" s="27">
        <v>1259579.1</v>
      </c>
      <c r="D294" s="27">
        <v>1268147.6</v>
      </c>
      <c r="E294" s="27">
        <v>1562918</v>
      </c>
      <c r="F294" s="27">
        <v>1341240.8</v>
      </c>
      <c r="G294" s="27">
        <v>1614601.8</v>
      </c>
      <c r="H294" s="27">
        <v>1271641.2</v>
      </c>
      <c r="I294" s="27">
        <v>1255726.2</v>
      </c>
      <c r="J294" s="27">
        <v>1375834.7</v>
      </c>
      <c r="K294" s="27">
        <v>1186217.6</v>
      </c>
      <c r="L294" s="27">
        <v>1282506.9</v>
      </c>
      <c r="M294" s="27">
        <v>1114900.7</v>
      </c>
      <c r="N294" s="27">
        <v>977647.2</v>
      </c>
    </row>
    <row r="295" spans="1:14" ht="12.75">
      <c r="A295" s="11" t="s">
        <v>9</v>
      </c>
      <c r="B295" s="30">
        <f t="shared" si="27"/>
        <v>7253818.1</v>
      </c>
      <c r="C295" s="27">
        <v>589105.3</v>
      </c>
      <c r="D295" s="27">
        <v>518281</v>
      </c>
      <c r="E295" s="27">
        <v>684505.5</v>
      </c>
      <c r="F295" s="27">
        <v>545727.4</v>
      </c>
      <c r="G295" s="27">
        <v>932988.5</v>
      </c>
      <c r="H295" s="27">
        <v>657704.3</v>
      </c>
      <c r="I295" s="27">
        <v>575138.1</v>
      </c>
      <c r="J295" s="27">
        <v>643063</v>
      </c>
      <c r="K295" s="27">
        <v>483251.4</v>
      </c>
      <c r="L295" s="27">
        <v>592888.6</v>
      </c>
      <c r="M295" s="27">
        <v>534045.9</v>
      </c>
      <c r="N295" s="27">
        <v>497119.1</v>
      </c>
    </row>
    <row r="296" spans="1:14" ht="12.75">
      <c r="A296" s="2" t="s">
        <v>147</v>
      </c>
      <c r="B296" s="30">
        <f t="shared" si="27"/>
        <v>42237984.500000015</v>
      </c>
      <c r="C296" s="27">
        <v>3468350.5</v>
      </c>
      <c r="D296" s="27">
        <v>3338441.7</v>
      </c>
      <c r="E296" s="27">
        <v>3841948.3</v>
      </c>
      <c r="F296" s="27">
        <v>3388505.3</v>
      </c>
      <c r="G296" s="27">
        <v>3915416.1</v>
      </c>
      <c r="H296" s="27">
        <v>3592166.3</v>
      </c>
      <c r="I296" s="27">
        <v>3570995.1</v>
      </c>
      <c r="J296" s="27">
        <v>3826003.6</v>
      </c>
      <c r="K296" s="27">
        <v>3192236.6</v>
      </c>
      <c r="L296" s="27">
        <v>3496688.1</v>
      </c>
      <c r="M296" s="27">
        <v>3494693.2</v>
      </c>
      <c r="N296" s="27">
        <v>3112539.7</v>
      </c>
    </row>
    <row r="297" spans="1:14" ht="12.75">
      <c r="A297" s="13" t="s">
        <v>14</v>
      </c>
      <c r="B297" s="30">
        <f t="shared" si="27"/>
        <v>44265544.79999999</v>
      </c>
      <c r="C297" s="27">
        <v>3555327.6</v>
      </c>
      <c r="D297" s="27">
        <v>3781028.6</v>
      </c>
      <c r="E297" s="27">
        <v>4013670.5</v>
      </c>
      <c r="F297" s="27">
        <v>3652213.1</v>
      </c>
      <c r="G297" s="27">
        <v>4516895.3</v>
      </c>
      <c r="H297" s="27">
        <v>4068120.8</v>
      </c>
      <c r="I297" s="27">
        <v>3695523.5</v>
      </c>
      <c r="J297" s="27">
        <v>3950364.2</v>
      </c>
      <c r="K297" s="27">
        <v>3110546.2</v>
      </c>
      <c r="L297" s="27">
        <v>3513386.8</v>
      </c>
      <c r="M297" s="27">
        <v>3300188.4</v>
      </c>
      <c r="N297" s="27">
        <v>3108279.8</v>
      </c>
    </row>
    <row r="298" spans="1:14" ht="12.75">
      <c r="A298" s="2" t="s">
        <v>5</v>
      </c>
      <c r="B298" s="30">
        <f t="shared" si="27"/>
        <v>3597934.1999999997</v>
      </c>
      <c r="C298" s="27">
        <v>283683.8</v>
      </c>
      <c r="D298" s="27">
        <v>255851.9</v>
      </c>
      <c r="E298" s="27">
        <v>300468.8</v>
      </c>
      <c r="F298" s="27">
        <v>287312.8</v>
      </c>
      <c r="G298" s="27">
        <v>364597.2</v>
      </c>
      <c r="H298" s="27">
        <v>269578.2</v>
      </c>
      <c r="I298" s="27">
        <v>245003.2</v>
      </c>
      <c r="J298" s="27">
        <v>276494.7</v>
      </c>
      <c r="K298" s="27">
        <v>242995.1</v>
      </c>
      <c r="L298" s="27">
        <v>352848.9</v>
      </c>
      <c r="M298" s="27">
        <v>381970.8</v>
      </c>
      <c r="N298" s="27">
        <v>337128.8</v>
      </c>
    </row>
    <row r="299" spans="1:14" ht="12.75">
      <c r="A299" s="2" t="s">
        <v>6</v>
      </c>
      <c r="B299" s="31">
        <f t="shared" si="27"/>
        <v>9673969.500000002</v>
      </c>
      <c r="C299" s="29">
        <v>716942.9</v>
      </c>
      <c r="D299" s="29">
        <v>697956.1</v>
      </c>
      <c r="E299" s="29">
        <v>748652.9</v>
      </c>
      <c r="F299" s="29">
        <v>717493.8</v>
      </c>
      <c r="G299" s="29">
        <v>1031533.1</v>
      </c>
      <c r="H299" s="29">
        <v>762906.2</v>
      </c>
      <c r="I299" s="29">
        <v>717581.2</v>
      </c>
      <c r="J299" s="29">
        <v>815907.5</v>
      </c>
      <c r="K299" s="29">
        <v>792677</v>
      </c>
      <c r="L299" s="29">
        <v>950513.7</v>
      </c>
      <c r="M299" s="29">
        <v>852013.8</v>
      </c>
      <c r="N299" s="29">
        <v>869791.3</v>
      </c>
    </row>
    <row r="300" spans="1:14" ht="12.75">
      <c r="A300" s="2"/>
      <c r="B300" s="2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2.75">
      <c r="A301" s="2" t="s">
        <v>20</v>
      </c>
      <c r="B301" s="32">
        <f>SUM(B288:B299)</f>
        <v>231122866.29999998</v>
      </c>
      <c r="C301" s="32">
        <f aca="true" t="shared" si="28" ref="C301:N301">SUM(C288:C299)</f>
        <v>18607838.8</v>
      </c>
      <c r="D301" s="32">
        <f t="shared" si="28"/>
        <v>18090387.1</v>
      </c>
      <c r="E301" s="32">
        <f t="shared" si="28"/>
        <v>20412899.799999997</v>
      </c>
      <c r="F301" s="32">
        <f t="shared" si="28"/>
        <v>18470208.700000003</v>
      </c>
      <c r="G301" s="32">
        <f t="shared" si="28"/>
        <v>23623254.000000004</v>
      </c>
      <c r="H301" s="32">
        <f t="shared" si="28"/>
        <v>20419784</v>
      </c>
      <c r="I301" s="32">
        <f t="shared" si="28"/>
        <v>19713447.099999994</v>
      </c>
      <c r="J301" s="32">
        <f t="shared" si="28"/>
        <v>20866064</v>
      </c>
      <c r="K301" s="32">
        <f t="shared" si="28"/>
        <v>17301576</v>
      </c>
      <c r="L301" s="32">
        <f t="shared" si="28"/>
        <v>19202003.199999996</v>
      </c>
      <c r="M301" s="32">
        <f t="shared" si="28"/>
        <v>17567966.9</v>
      </c>
      <c r="N301" s="32">
        <f t="shared" si="28"/>
        <v>16847436.700000003</v>
      </c>
    </row>
    <row r="303" ht="12.75">
      <c r="A303" s="13" t="s">
        <v>113</v>
      </c>
    </row>
    <row r="304" spans="1:14" ht="12.75">
      <c r="A304" s="2" t="s">
        <v>114</v>
      </c>
      <c r="B304" s="12">
        <f>SUM(C304:N304)</f>
        <v>177230559.32999998</v>
      </c>
      <c r="C304" s="13">
        <v>14090455.52</v>
      </c>
      <c r="D304" s="13">
        <v>13755965.96</v>
      </c>
      <c r="E304" s="13">
        <v>15673332.33</v>
      </c>
      <c r="F304" s="13">
        <v>14142247.88</v>
      </c>
      <c r="G304" s="13">
        <v>17917715.37</v>
      </c>
      <c r="H304" s="13">
        <v>15719184.52</v>
      </c>
      <c r="I304" s="13">
        <v>15377387.97</v>
      </c>
      <c r="J304" s="13">
        <v>16041937.16</v>
      </c>
      <c r="K304" s="13">
        <v>13193145.06</v>
      </c>
      <c r="L304" s="13">
        <v>15055234.96</v>
      </c>
      <c r="M304" s="13">
        <v>13635810.32</v>
      </c>
      <c r="N304" s="13">
        <v>12628142.28</v>
      </c>
    </row>
    <row r="306" ht="12.75">
      <c r="A306" s="1" t="s">
        <v>162</v>
      </c>
    </row>
    <row r="307" ht="12.75">
      <c r="A307" s="1" t="s">
        <v>161</v>
      </c>
    </row>
    <row r="311" ht="12.75">
      <c r="A311" s="2" t="s">
        <v>163</v>
      </c>
    </row>
    <row r="312" spans="1:2" ht="12.75">
      <c r="A312" s="2"/>
      <c r="B312" s="11" t="s">
        <v>112</v>
      </c>
    </row>
    <row r="313" spans="1:14" ht="12.75">
      <c r="A313" s="2" t="s">
        <v>0</v>
      </c>
      <c r="B313" s="3" t="s">
        <v>1</v>
      </c>
      <c r="C313" s="22" t="s">
        <v>164</v>
      </c>
      <c r="D313" s="22" t="s">
        <v>165</v>
      </c>
      <c r="E313" s="22" t="s">
        <v>166</v>
      </c>
      <c r="F313" s="22" t="s">
        <v>167</v>
      </c>
      <c r="G313" s="22" t="s">
        <v>168</v>
      </c>
      <c r="H313" s="22" t="s">
        <v>169</v>
      </c>
      <c r="I313" s="22" t="s">
        <v>170</v>
      </c>
      <c r="J313" s="22" t="s">
        <v>171</v>
      </c>
      <c r="K313" s="22" t="s">
        <v>172</v>
      </c>
      <c r="L313" s="22" t="s">
        <v>173</v>
      </c>
      <c r="M313" s="22" t="s">
        <v>174</v>
      </c>
      <c r="N313" s="22" t="s">
        <v>175</v>
      </c>
    </row>
    <row r="314" spans="3:14" ht="12.75">
      <c r="C314" s="6"/>
      <c r="D314" s="7"/>
      <c r="E314" s="7"/>
      <c r="F314" s="7"/>
      <c r="G314" s="7"/>
      <c r="H314" s="7"/>
      <c r="I314" s="7"/>
      <c r="J314" s="6"/>
      <c r="K314" s="7"/>
      <c r="L314" s="7"/>
      <c r="M314" s="7"/>
      <c r="N314" s="7"/>
    </row>
    <row r="315" spans="1:14" ht="12.75">
      <c r="A315" s="8" t="s">
        <v>146</v>
      </c>
      <c r="B315" s="30">
        <f>SUM(C315:N315)</f>
        <v>28949277.8</v>
      </c>
      <c r="C315" s="27">
        <v>2212145</v>
      </c>
      <c r="D315" s="27">
        <v>2259200.3</v>
      </c>
      <c r="E315" s="27">
        <v>2365788.4</v>
      </c>
      <c r="F315" s="27">
        <v>2492089.4</v>
      </c>
      <c r="G315" s="27">
        <v>3257110.6</v>
      </c>
      <c r="H315" s="27">
        <f>2185177.8+344892</f>
        <v>2530069.8</v>
      </c>
      <c r="I315" s="27">
        <v>2785521.6</v>
      </c>
      <c r="J315" s="27">
        <v>3068049.7</v>
      </c>
      <c r="K315" s="27">
        <v>1979922.2</v>
      </c>
      <c r="L315" s="27">
        <v>2549169.1</v>
      </c>
      <c r="M315" s="27">
        <v>1793828.7</v>
      </c>
      <c r="N315" s="27">
        <v>1656383</v>
      </c>
    </row>
    <row r="316" spans="1:14" ht="12.75">
      <c r="A316" s="8" t="s">
        <v>160</v>
      </c>
      <c r="B316" s="30">
        <f aca="true" t="shared" si="29" ref="B316:B325">SUM(C316:N316)</f>
        <v>38445760.5</v>
      </c>
      <c r="C316" s="27">
        <v>3371814.6</v>
      </c>
      <c r="D316" s="27">
        <v>3077452.3</v>
      </c>
      <c r="E316" s="27">
        <v>3290523.2</v>
      </c>
      <c r="F316" s="27">
        <v>3111046.6</v>
      </c>
      <c r="G316" s="27">
        <v>4140675.4</v>
      </c>
      <c r="H316" s="27">
        <f>2574727.6+526559.1</f>
        <v>3101286.7</v>
      </c>
      <c r="I316" s="27">
        <v>3181776.5</v>
      </c>
      <c r="J316" s="28">
        <v>3492431.8</v>
      </c>
      <c r="K316" s="27">
        <v>2596451.1</v>
      </c>
      <c r="L316" s="27">
        <v>3433122.4</v>
      </c>
      <c r="M316" s="27">
        <v>3114993</v>
      </c>
      <c r="N316" s="27">
        <v>2534186.9</v>
      </c>
    </row>
    <row r="317" spans="1:14" ht="12.75">
      <c r="A317" s="8" t="s">
        <v>8</v>
      </c>
      <c r="B317" s="30">
        <f t="shared" si="29"/>
        <v>6063355.699999999</v>
      </c>
      <c r="C317" s="27">
        <v>512703.4</v>
      </c>
      <c r="D317" s="27">
        <v>477015.3</v>
      </c>
      <c r="E317" s="27">
        <v>471442.5</v>
      </c>
      <c r="F317" s="27">
        <v>497973.5</v>
      </c>
      <c r="G317" s="27">
        <v>695749.6</v>
      </c>
      <c r="H317" s="27">
        <f>451263.5+70785</f>
        <v>522048.5</v>
      </c>
      <c r="I317" s="27">
        <v>483379.1</v>
      </c>
      <c r="J317" s="27">
        <v>598287.4</v>
      </c>
      <c r="K317" s="27">
        <v>411702</v>
      </c>
      <c r="L317" s="27">
        <v>511652.1</v>
      </c>
      <c r="M317" s="27">
        <v>499941.7</v>
      </c>
      <c r="N317" s="27">
        <v>381460.6</v>
      </c>
    </row>
    <row r="318" spans="1:14" ht="12.75">
      <c r="A318" s="8" t="s">
        <v>10</v>
      </c>
      <c r="B318" s="30">
        <f t="shared" si="29"/>
        <v>4309070.5</v>
      </c>
      <c r="C318" s="27">
        <v>324348.9</v>
      </c>
      <c r="D318" s="27">
        <v>330049</v>
      </c>
      <c r="E318" s="27">
        <v>330432.3</v>
      </c>
      <c r="F318" s="27">
        <v>334057.5</v>
      </c>
      <c r="G318" s="27">
        <v>481953.9</v>
      </c>
      <c r="H318" s="27">
        <f>326532.3+41576.2</f>
        <v>368108.5</v>
      </c>
      <c r="I318" s="27">
        <v>325788.7</v>
      </c>
      <c r="J318" s="27">
        <v>390500.2</v>
      </c>
      <c r="K318" s="27">
        <v>335562.5</v>
      </c>
      <c r="L318" s="27">
        <v>387249</v>
      </c>
      <c r="M318" s="27">
        <v>382372.8</v>
      </c>
      <c r="N318" s="27">
        <v>318647.2</v>
      </c>
    </row>
    <row r="319" spans="1:14" ht="12.75">
      <c r="A319" s="8" t="s">
        <v>19</v>
      </c>
      <c r="B319" s="30">
        <f t="shared" si="29"/>
        <v>20942597.4</v>
      </c>
      <c r="C319" s="27">
        <v>1710353.8</v>
      </c>
      <c r="D319" s="27">
        <v>1655163.4</v>
      </c>
      <c r="E319" s="27">
        <v>1880312.7</v>
      </c>
      <c r="F319" s="27">
        <v>1770758.5</v>
      </c>
      <c r="G319" s="27">
        <v>2228317.5</v>
      </c>
      <c r="H319" s="27">
        <f>1482717.9+250465.9</f>
        <v>1733183.7999999998</v>
      </c>
      <c r="I319" s="27">
        <v>1735399.7</v>
      </c>
      <c r="J319" s="27">
        <v>1709957.5</v>
      </c>
      <c r="K319" s="27">
        <v>1556960.9</v>
      </c>
      <c r="L319" s="27">
        <v>1926696.5</v>
      </c>
      <c r="M319" s="27">
        <v>1587189.3</v>
      </c>
      <c r="N319" s="27">
        <v>1448303.8</v>
      </c>
    </row>
    <row r="320" spans="1:14" ht="12.75">
      <c r="A320" s="8" t="s">
        <v>11</v>
      </c>
      <c r="B320" s="30">
        <f t="shared" si="29"/>
        <v>12998192.700000001</v>
      </c>
      <c r="C320" s="27">
        <v>1112169.8</v>
      </c>
      <c r="D320" s="27">
        <v>1140847.3</v>
      </c>
      <c r="E320" s="27">
        <v>1186666.8</v>
      </c>
      <c r="F320" s="27">
        <v>1070162.9</v>
      </c>
      <c r="G320" s="27">
        <v>1330168.4</v>
      </c>
      <c r="H320" s="27">
        <f>911400.6+134426.5</f>
        <v>1045827.1</v>
      </c>
      <c r="I320" s="27">
        <v>1093602.9</v>
      </c>
      <c r="J320" s="27">
        <v>1112499.6</v>
      </c>
      <c r="K320" s="27">
        <v>957412.6</v>
      </c>
      <c r="L320" s="27">
        <v>1095886.9</v>
      </c>
      <c r="M320" s="27">
        <v>965479.3</v>
      </c>
      <c r="N320" s="27">
        <v>887469.1</v>
      </c>
    </row>
    <row r="321" spans="1:14" ht="12.75">
      <c r="A321" s="11" t="s">
        <v>9</v>
      </c>
      <c r="B321" s="30">
        <f t="shared" si="29"/>
        <v>7848774.000000001</v>
      </c>
      <c r="C321" s="27">
        <v>585457.6</v>
      </c>
      <c r="D321" s="27">
        <v>489461.8</v>
      </c>
      <c r="E321" s="27">
        <v>603606.1</v>
      </c>
      <c r="F321" s="27">
        <v>518999.2</v>
      </c>
      <c r="G321" s="27">
        <v>899301.5</v>
      </c>
      <c r="H321" s="27">
        <f>555631+80722.2</f>
        <v>636353.2</v>
      </c>
      <c r="I321" s="27">
        <v>740875.5</v>
      </c>
      <c r="J321" s="27">
        <v>727003.9</v>
      </c>
      <c r="K321" s="27">
        <v>662359.8</v>
      </c>
      <c r="L321" s="27">
        <v>769273.9</v>
      </c>
      <c r="M321" s="27">
        <v>634260</v>
      </c>
      <c r="N321" s="27">
        <v>581821.5</v>
      </c>
    </row>
    <row r="322" spans="1:14" ht="12.75">
      <c r="A322" s="2" t="s">
        <v>147</v>
      </c>
      <c r="B322" s="30">
        <f t="shared" si="29"/>
        <v>37161521.5</v>
      </c>
      <c r="C322" s="27">
        <v>3153877.4</v>
      </c>
      <c r="D322" s="27">
        <v>3475570.1</v>
      </c>
      <c r="E322" s="27">
        <v>3578907.6</v>
      </c>
      <c r="F322" s="27">
        <v>3329588.6</v>
      </c>
      <c r="G322" s="27">
        <v>3969962.4</v>
      </c>
      <c r="H322" s="27">
        <f>2746532.2+417708.2</f>
        <v>3164240.4000000004</v>
      </c>
      <c r="I322" s="27">
        <v>3077049.8</v>
      </c>
      <c r="J322" s="27">
        <v>3280072</v>
      </c>
      <c r="K322" s="27">
        <v>2610987.2</v>
      </c>
      <c r="L322" s="27">
        <v>2827384.8</v>
      </c>
      <c r="M322" s="27">
        <v>2578429.6</v>
      </c>
      <c r="N322" s="27">
        <v>2115451.6</v>
      </c>
    </row>
    <row r="323" spans="1:14" ht="12.75">
      <c r="A323" s="13" t="s">
        <v>14</v>
      </c>
      <c r="B323" s="30">
        <f t="shared" si="29"/>
        <v>40592595.1</v>
      </c>
      <c r="C323" s="27">
        <v>3615585.1</v>
      </c>
      <c r="D323" s="27">
        <v>3628764.9</v>
      </c>
      <c r="E323" s="27">
        <v>3691726.5</v>
      </c>
      <c r="F323" s="27">
        <v>3425379.4</v>
      </c>
      <c r="G323" s="27">
        <v>4418497.2</v>
      </c>
      <c r="H323" s="27">
        <f>2835140.3+469366</f>
        <v>3304506.3</v>
      </c>
      <c r="I323" s="27">
        <v>3257480.3</v>
      </c>
      <c r="J323" s="27">
        <v>3557661.6</v>
      </c>
      <c r="K323" s="27">
        <v>2749967.7</v>
      </c>
      <c r="L323" s="27">
        <v>3296295.1</v>
      </c>
      <c r="M323" s="27">
        <v>3036000.9</v>
      </c>
      <c r="N323" s="27">
        <v>2610730.1</v>
      </c>
    </row>
    <row r="324" spans="1:14" ht="12.75">
      <c r="A324" s="2" t="s">
        <v>5</v>
      </c>
      <c r="B324" s="30">
        <f t="shared" si="29"/>
        <v>4164842.1000000006</v>
      </c>
      <c r="C324" s="27">
        <v>399331.6</v>
      </c>
      <c r="D324" s="27">
        <v>359205.1</v>
      </c>
      <c r="E324" s="27">
        <v>317216.4</v>
      </c>
      <c r="F324" s="27">
        <v>323770</v>
      </c>
      <c r="G324" s="27">
        <v>520713.9</v>
      </c>
      <c r="H324" s="27">
        <f>320747.3+47205.3</f>
        <v>367952.6</v>
      </c>
      <c r="I324" s="27">
        <v>273009.6</v>
      </c>
      <c r="J324" s="27">
        <v>343328.6</v>
      </c>
      <c r="K324" s="27">
        <v>328957</v>
      </c>
      <c r="L324" s="27">
        <v>361816</v>
      </c>
      <c r="M324" s="27">
        <v>330105.6</v>
      </c>
      <c r="N324" s="27">
        <v>239435.7</v>
      </c>
    </row>
    <row r="325" spans="1:14" ht="12.75">
      <c r="A325" s="2" t="s">
        <v>6</v>
      </c>
      <c r="B325" s="31">
        <f t="shared" si="29"/>
        <v>12090356.500000002</v>
      </c>
      <c r="C325" s="29">
        <v>898808.3</v>
      </c>
      <c r="D325" s="29">
        <v>880882.2</v>
      </c>
      <c r="E325" s="29">
        <v>998750.2</v>
      </c>
      <c r="F325" s="29">
        <v>911769.6</v>
      </c>
      <c r="G325" s="29">
        <v>1445351.6</v>
      </c>
      <c r="H325" s="29">
        <f>942890+153053.6</f>
        <v>1095943.6</v>
      </c>
      <c r="I325" s="29">
        <v>1060867.4</v>
      </c>
      <c r="J325" s="29">
        <v>1153350.4</v>
      </c>
      <c r="K325" s="29">
        <v>850737.9</v>
      </c>
      <c r="L325" s="29">
        <v>1077143.8</v>
      </c>
      <c r="M325" s="29">
        <v>932401.6</v>
      </c>
      <c r="N325" s="29">
        <v>784349.9</v>
      </c>
    </row>
    <row r="326" spans="1:14" ht="12.75">
      <c r="A326" s="2"/>
      <c r="B326" s="2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2.75">
      <c r="A327" s="2" t="s">
        <v>20</v>
      </c>
      <c r="B327" s="32">
        <f>SUM(B315:B325)</f>
        <v>213566343.8</v>
      </c>
      <c r="C327" s="32">
        <f aca="true" t="shared" si="30" ref="C327:N327">SUM(C315:C325)</f>
        <v>17896595.5</v>
      </c>
      <c r="D327" s="32">
        <f t="shared" si="30"/>
        <v>17773611.7</v>
      </c>
      <c r="E327" s="32">
        <f t="shared" si="30"/>
        <v>18715372.7</v>
      </c>
      <c r="F327" s="32">
        <f t="shared" si="30"/>
        <v>17785595.200000003</v>
      </c>
      <c r="G327" s="32">
        <f t="shared" si="30"/>
        <v>23387802</v>
      </c>
      <c r="H327" s="32">
        <f t="shared" si="30"/>
        <v>17869520.5</v>
      </c>
      <c r="I327" s="32">
        <f t="shared" si="30"/>
        <v>18014751.1</v>
      </c>
      <c r="J327" s="32">
        <f t="shared" si="30"/>
        <v>19433142.700000003</v>
      </c>
      <c r="K327" s="32">
        <f t="shared" si="30"/>
        <v>15041020.9</v>
      </c>
      <c r="L327" s="32">
        <f t="shared" si="30"/>
        <v>18235689.6</v>
      </c>
      <c r="M327" s="32">
        <f t="shared" si="30"/>
        <v>15855002.5</v>
      </c>
      <c r="N327" s="32">
        <f t="shared" si="30"/>
        <v>13558239.399999999</v>
      </c>
    </row>
    <row r="329" ht="12.75">
      <c r="A329" s="13" t="s">
        <v>113</v>
      </c>
    </row>
    <row r="330" spans="1:14" ht="12.75">
      <c r="A330" s="2" t="s">
        <v>114</v>
      </c>
      <c r="B330" s="12">
        <f>SUM(C330:N330)</f>
        <v>163607820</v>
      </c>
      <c r="C330" s="13">
        <v>13660708</v>
      </c>
      <c r="D330" s="13">
        <v>13510327</v>
      </c>
      <c r="E330" s="13">
        <v>14012246</v>
      </c>
      <c r="F330" s="13">
        <v>13537540</v>
      </c>
      <c r="G330" s="13">
        <v>18137405</v>
      </c>
      <c r="H330" s="13">
        <v>13833717</v>
      </c>
      <c r="I330" s="13">
        <v>13799864</v>
      </c>
      <c r="J330" s="13">
        <v>15213784</v>
      </c>
      <c r="K330" s="13">
        <v>11370291</v>
      </c>
      <c r="L330" s="13">
        <v>14151820</v>
      </c>
      <c r="M330" s="13">
        <v>12125423</v>
      </c>
      <c r="N330" s="13">
        <v>10254695</v>
      </c>
    </row>
    <row r="332" ht="12.75">
      <c r="A332" s="1" t="s">
        <v>176</v>
      </c>
    </row>
    <row r="335" ht="12.75">
      <c r="A335" s="2" t="s">
        <v>182</v>
      </c>
    </row>
    <row r="336" spans="1:2" ht="12.75">
      <c r="A336" s="2"/>
      <c r="B336" s="11" t="s">
        <v>112</v>
      </c>
    </row>
    <row r="337" spans="1:14" ht="12.75">
      <c r="A337" s="2" t="s">
        <v>0</v>
      </c>
      <c r="B337" s="3" t="s">
        <v>1</v>
      </c>
      <c r="C337" s="22" t="s">
        <v>183</v>
      </c>
      <c r="D337" s="22" t="s">
        <v>184</v>
      </c>
      <c r="E337" s="22" t="s">
        <v>185</v>
      </c>
      <c r="F337" s="22" t="s">
        <v>186</v>
      </c>
      <c r="G337" s="22" t="s">
        <v>187</v>
      </c>
      <c r="H337" s="22" t="s">
        <v>188</v>
      </c>
      <c r="I337" s="22" t="s">
        <v>189</v>
      </c>
      <c r="J337" s="22" t="s">
        <v>190</v>
      </c>
      <c r="K337" s="22" t="s">
        <v>191</v>
      </c>
      <c r="L337" s="22" t="s">
        <v>192</v>
      </c>
      <c r="M337" s="22" t="s">
        <v>193</v>
      </c>
      <c r="N337" s="22" t="s">
        <v>194</v>
      </c>
    </row>
    <row r="339" spans="1:14" ht="12.75">
      <c r="A339" s="33" t="s">
        <v>177</v>
      </c>
      <c r="B339" s="36">
        <f>SUM(C339:N339)</f>
        <v>30368369.500000004</v>
      </c>
      <c r="C339" s="28">
        <v>2625937.8</v>
      </c>
      <c r="D339" s="27">
        <v>2651027.1</v>
      </c>
      <c r="E339" s="27">
        <v>2721775</v>
      </c>
      <c r="F339" s="27">
        <v>2548773.4</v>
      </c>
      <c r="G339" s="27">
        <v>3148861.5</v>
      </c>
      <c r="H339" s="27">
        <v>2573028.2</v>
      </c>
      <c r="I339" s="27">
        <v>2494510.2</v>
      </c>
      <c r="J339" s="28">
        <v>2598626.1</v>
      </c>
      <c r="K339" s="27">
        <v>2241831.6</v>
      </c>
      <c r="L339" s="27">
        <v>2451803.2</v>
      </c>
      <c r="M339" s="27">
        <v>2350483.8</v>
      </c>
      <c r="N339" s="27">
        <v>1961711.6</v>
      </c>
    </row>
    <row r="340" spans="1:14" ht="12.75">
      <c r="A340" s="8" t="s">
        <v>8</v>
      </c>
      <c r="B340" s="36">
        <f aca="true" t="shared" si="31" ref="B340:B351">SUM(C340:N340)</f>
        <v>5107069.2</v>
      </c>
      <c r="C340" s="27">
        <v>467086.8</v>
      </c>
      <c r="D340" s="27">
        <v>480650.8</v>
      </c>
      <c r="E340" s="27">
        <v>433538.1</v>
      </c>
      <c r="F340" s="27">
        <v>415892.7</v>
      </c>
      <c r="G340" s="27">
        <v>588953.5</v>
      </c>
      <c r="H340" s="27">
        <v>418604.1</v>
      </c>
      <c r="I340" s="27">
        <v>410205.5</v>
      </c>
      <c r="J340" s="28">
        <v>426789.8</v>
      </c>
      <c r="K340" s="27">
        <v>340114.6</v>
      </c>
      <c r="L340" s="27">
        <v>368923.3</v>
      </c>
      <c r="M340" s="27">
        <v>428076.4</v>
      </c>
      <c r="N340" s="27">
        <v>328233.6</v>
      </c>
    </row>
    <row r="341" spans="1:14" ht="12.75">
      <c r="A341" s="8" t="s">
        <v>10</v>
      </c>
      <c r="B341" s="36">
        <f t="shared" si="31"/>
        <v>4597809.600000001</v>
      </c>
      <c r="C341" s="27">
        <v>356450.5</v>
      </c>
      <c r="D341" s="27">
        <v>347746.4</v>
      </c>
      <c r="E341" s="27">
        <v>385082.9</v>
      </c>
      <c r="F341" s="27">
        <v>378612.7</v>
      </c>
      <c r="G341" s="27">
        <v>542636.6</v>
      </c>
      <c r="H341" s="27">
        <v>402746.2</v>
      </c>
      <c r="I341" s="27">
        <v>383326.8</v>
      </c>
      <c r="J341" s="27">
        <v>422164.2</v>
      </c>
      <c r="K341" s="27">
        <v>363291.2</v>
      </c>
      <c r="L341" s="27">
        <v>369955.3</v>
      </c>
      <c r="M341" s="27">
        <v>366086.3</v>
      </c>
      <c r="N341" s="27">
        <v>279710.5</v>
      </c>
    </row>
    <row r="342" spans="1:14" ht="12.75">
      <c r="A342" s="2" t="s">
        <v>19</v>
      </c>
      <c r="B342" s="36">
        <f t="shared" si="31"/>
        <v>18715167.3</v>
      </c>
      <c r="C342" s="27">
        <v>1686585.8</v>
      </c>
      <c r="D342" s="27">
        <v>1623871.2</v>
      </c>
      <c r="E342" s="27">
        <v>1661471</v>
      </c>
      <c r="F342" s="27">
        <v>1615048.3</v>
      </c>
      <c r="G342" s="27">
        <v>1968725.2</v>
      </c>
      <c r="H342" s="27">
        <v>1554490.9</v>
      </c>
      <c r="I342" s="27">
        <v>1600626</v>
      </c>
      <c r="J342" s="27">
        <v>1626173.5</v>
      </c>
      <c r="K342" s="27">
        <v>1278493</v>
      </c>
      <c r="L342" s="27">
        <v>1413915.2</v>
      </c>
      <c r="M342" s="27">
        <v>1342547.9</v>
      </c>
      <c r="N342" s="27">
        <v>1343219.3</v>
      </c>
    </row>
    <row r="343" spans="1:14" ht="12.75">
      <c r="A343" s="8" t="s">
        <v>18</v>
      </c>
      <c r="B343" s="36">
        <f t="shared" si="31"/>
        <v>2391777.9</v>
      </c>
      <c r="C343" s="27">
        <v>0</v>
      </c>
      <c r="D343" s="27">
        <v>0</v>
      </c>
      <c r="E343" s="27">
        <v>622.4</v>
      </c>
      <c r="F343" s="27">
        <v>152044.8</v>
      </c>
      <c r="G343" s="27">
        <v>282250.8</v>
      </c>
      <c r="H343" s="27">
        <v>207271.8</v>
      </c>
      <c r="I343" s="27">
        <v>179408.3</v>
      </c>
      <c r="J343" s="27">
        <v>306723.7</v>
      </c>
      <c r="K343" s="27">
        <v>270882.2</v>
      </c>
      <c r="L343" s="27">
        <v>322056.6</v>
      </c>
      <c r="M343" s="27">
        <v>356880.2</v>
      </c>
      <c r="N343" s="27">
        <v>313637.1</v>
      </c>
    </row>
    <row r="344" spans="1:14" ht="12.75">
      <c r="A344" s="8" t="s">
        <v>11</v>
      </c>
      <c r="B344" s="36">
        <f t="shared" si="31"/>
        <v>11811621.8</v>
      </c>
      <c r="C344" s="27">
        <v>958053</v>
      </c>
      <c r="D344" s="27">
        <v>1007390.9</v>
      </c>
      <c r="E344" s="27">
        <v>1064766</v>
      </c>
      <c r="F344" s="27">
        <v>1028121.5</v>
      </c>
      <c r="G344" s="27">
        <v>1321256.6</v>
      </c>
      <c r="H344" s="27">
        <v>1005972.2</v>
      </c>
      <c r="I344" s="27">
        <v>966664.9</v>
      </c>
      <c r="J344" s="27">
        <v>1018311.5</v>
      </c>
      <c r="K344" s="27">
        <v>884776.2</v>
      </c>
      <c r="L344" s="27">
        <v>901397.5</v>
      </c>
      <c r="M344" s="27">
        <v>873003.1</v>
      </c>
      <c r="N344" s="27">
        <v>781908.4</v>
      </c>
    </row>
    <row r="345" spans="1:14" ht="12.75">
      <c r="A345" s="11" t="s">
        <v>178</v>
      </c>
      <c r="B345" s="36">
        <f t="shared" si="31"/>
        <v>25026565.4</v>
      </c>
      <c r="C345" s="27">
        <v>2008138</v>
      </c>
      <c r="D345" s="27">
        <v>1797957.6</v>
      </c>
      <c r="E345" s="27">
        <v>1863801.3</v>
      </c>
      <c r="F345" s="27">
        <v>1737087.5</v>
      </c>
      <c r="G345" s="27">
        <v>2716476.1</v>
      </c>
      <c r="H345" s="27">
        <v>2044416</v>
      </c>
      <c r="I345" s="27">
        <v>2224931.5</v>
      </c>
      <c r="J345" s="27">
        <v>2902191.9</v>
      </c>
      <c r="K345" s="27">
        <v>1985412.5</v>
      </c>
      <c r="L345" s="27">
        <v>2019637</v>
      </c>
      <c r="M345" s="27">
        <v>2170217.5</v>
      </c>
      <c r="N345" s="27">
        <v>1556298.5</v>
      </c>
    </row>
    <row r="346" spans="1:14" ht="12.75">
      <c r="A346" s="2" t="s">
        <v>179</v>
      </c>
      <c r="B346" s="36">
        <f t="shared" si="31"/>
        <v>34353936.7</v>
      </c>
      <c r="C346" s="27">
        <v>3143623.7</v>
      </c>
      <c r="D346" s="27">
        <v>3025551.3</v>
      </c>
      <c r="E346" s="27">
        <v>3193892.5</v>
      </c>
      <c r="F346" s="27">
        <v>2908325.9</v>
      </c>
      <c r="G346" s="27">
        <v>3805611.4</v>
      </c>
      <c r="H346" s="27">
        <v>2859473.7</v>
      </c>
      <c r="I346" s="27">
        <v>2658611.7</v>
      </c>
      <c r="J346" s="27">
        <v>2948217.5</v>
      </c>
      <c r="K346" s="27">
        <v>2430585</v>
      </c>
      <c r="L346" s="27">
        <v>2543931.7</v>
      </c>
      <c r="M346" s="27">
        <v>2752449.3</v>
      </c>
      <c r="N346" s="27">
        <v>2083663</v>
      </c>
    </row>
    <row r="347" spans="1:14" ht="12.75">
      <c r="A347" s="8" t="s">
        <v>9</v>
      </c>
      <c r="B347" s="36">
        <f t="shared" si="31"/>
        <v>7943979.500000001</v>
      </c>
      <c r="C347" s="27">
        <v>614965.6</v>
      </c>
      <c r="D347" s="27">
        <v>630061.2</v>
      </c>
      <c r="E347" s="27">
        <v>709542.8</v>
      </c>
      <c r="F347" s="27">
        <v>629484.3</v>
      </c>
      <c r="G347" s="27">
        <v>1007227.1</v>
      </c>
      <c r="H347" s="27">
        <v>653958.1</v>
      </c>
      <c r="I347" s="27">
        <v>598812.9</v>
      </c>
      <c r="J347" s="27">
        <v>606586.9</v>
      </c>
      <c r="K347" s="27">
        <v>573676.9</v>
      </c>
      <c r="L347" s="27">
        <v>652507.9</v>
      </c>
      <c r="M347" s="27">
        <v>685169.6</v>
      </c>
      <c r="N347" s="27">
        <v>581986.2</v>
      </c>
    </row>
    <row r="348" spans="1:14" ht="12.75">
      <c r="A348" s="2" t="s">
        <v>180</v>
      </c>
      <c r="B348" s="36">
        <f t="shared" si="31"/>
        <v>1143414.2</v>
      </c>
      <c r="C348" s="27">
        <v>0</v>
      </c>
      <c r="D348" s="27">
        <v>0</v>
      </c>
      <c r="E348" s="27">
        <v>0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144072.6</v>
      </c>
      <c r="L348" s="27">
        <v>348452.9</v>
      </c>
      <c r="M348" s="27">
        <v>333943.7</v>
      </c>
      <c r="N348" s="27">
        <v>316945</v>
      </c>
    </row>
    <row r="349" spans="1:14" ht="12.75">
      <c r="A349" s="8" t="s">
        <v>5</v>
      </c>
      <c r="B349" s="36">
        <f t="shared" si="31"/>
        <v>4191381.5000000005</v>
      </c>
      <c r="C349" s="27">
        <v>330088</v>
      </c>
      <c r="D349" s="27">
        <v>322688</v>
      </c>
      <c r="E349" s="27">
        <v>360274.9</v>
      </c>
      <c r="F349" s="27">
        <v>339070.4</v>
      </c>
      <c r="G349" s="27">
        <v>478382.6</v>
      </c>
      <c r="H349" s="27">
        <v>390712.1</v>
      </c>
      <c r="I349" s="27">
        <v>362661.5</v>
      </c>
      <c r="J349" s="27">
        <v>382543</v>
      </c>
      <c r="K349" s="27">
        <v>372794.2</v>
      </c>
      <c r="L349" s="27">
        <v>312624.2</v>
      </c>
      <c r="M349" s="27">
        <v>288569.7</v>
      </c>
      <c r="N349" s="27">
        <v>250972.9</v>
      </c>
    </row>
    <row r="350" spans="1:14" ht="12.75">
      <c r="A350" s="8" t="s">
        <v>6</v>
      </c>
      <c r="B350" s="36">
        <f t="shared" si="31"/>
        <v>12518825.500000002</v>
      </c>
      <c r="C350" s="27">
        <v>922604.4</v>
      </c>
      <c r="D350" s="27">
        <v>917507.2</v>
      </c>
      <c r="E350" s="27">
        <v>1050981.6</v>
      </c>
      <c r="F350" s="27">
        <v>994544.7</v>
      </c>
      <c r="G350" s="27">
        <v>1531538.7</v>
      </c>
      <c r="H350" s="27">
        <v>1129419.8</v>
      </c>
      <c r="I350" s="27">
        <v>1043291.6</v>
      </c>
      <c r="J350" s="27">
        <v>1127855.4</v>
      </c>
      <c r="K350" s="27">
        <v>1003433</v>
      </c>
      <c r="L350" s="27">
        <v>986847.3</v>
      </c>
      <c r="M350" s="27">
        <v>966854.9</v>
      </c>
      <c r="N350" s="27">
        <v>843946.9</v>
      </c>
    </row>
    <row r="351" spans="1:14" ht="12.75">
      <c r="A351" s="13" t="s">
        <v>181</v>
      </c>
      <c r="B351" s="37">
        <f t="shared" si="31"/>
        <v>39434997.99999999</v>
      </c>
      <c r="C351" s="29">
        <v>3539041.6</v>
      </c>
      <c r="D351" s="29">
        <v>3506480.8</v>
      </c>
      <c r="E351" s="29">
        <v>3221130.2</v>
      </c>
      <c r="F351" s="29">
        <v>2944949</v>
      </c>
      <c r="G351" s="29">
        <v>3877832.3</v>
      </c>
      <c r="H351" s="29">
        <v>3431516.2</v>
      </c>
      <c r="I351" s="29">
        <v>3440445.4</v>
      </c>
      <c r="J351" s="29">
        <v>3482276.7</v>
      </c>
      <c r="K351" s="29">
        <v>2985654.4</v>
      </c>
      <c r="L351" s="29">
        <v>3493169.1</v>
      </c>
      <c r="M351" s="29">
        <v>3162654.5</v>
      </c>
      <c r="N351" s="29">
        <v>2349847.8</v>
      </c>
    </row>
    <row r="352" spans="1:5" ht="12.75">
      <c r="A352" s="13"/>
      <c r="B352" s="2"/>
      <c r="C352" s="7"/>
      <c r="D352" s="7"/>
      <c r="E352" s="7"/>
    </row>
    <row r="353" spans="1:14" ht="12.75">
      <c r="A353" s="33" t="s">
        <v>20</v>
      </c>
      <c r="B353" s="35">
        <f>SUM(C353:N353)</f>
        <v>197604916.1</v>
      </c>
      <c r="C353" s="34">
        <f>SUM(C339:C351)</f>
        <v>16652575.2</v>
      </c>
      <c r="D353" s="34">
        <f aca="true" t="shared" si="32" ref="D353:N353">SUM(D339:D351)</f>
        <v>16310932.5</v>
      </c>
      <c r="E353" s="34">
        <f t="shared" si="32"/>
        <v>16666878.7</v>
      </c>
      <c r="F353" s="34">
        <f t="shared" si="32"/>
        <v>15691955.200000001</v>
      </c>
      <c r="G353" s="34">
        <f t="shared" si="32"/>
        <v>21269752.4</v>
      </c>
      <c r="H353" s="34">
        <f t="shared" si="32"/>
        <v>16671609.3</v>
      </c>
      <c r="I353" s="34">
        <f t="shared" si="32"/>
        <v>16363496.3</v>
      </c>
      <c r="J353" s="34">
        <f t="shared" si="32"/>
        <v>17848460.2</v>
      </c>
      <c r="K353" s="34">
        <f t="shared" si="32"/>
        <v>14875017.4</v>
      </c>
      <c r="L353" s="34">
        <f t="shared" si="32"/>
        <v>16185221.200000001</v>
      </c>
      <c r="M353" s="34">
        <f t="shared" si="32"/>
        <v>16076936.899999999</v>
      </c>
      <c r="N353" s="34">
        <f t="shared" si="32"/>
        <v>12992080.8</v>
      </c>
    </row>
    <row r="354" spans="3:5" ht="12.75">
      <c r="C354" s="7"/>
      <c r="D354" s="7"/>
      <c r="E354" s="7"/>
    </row>
    <row r="355" spans="1:5" ht="12.75">
      <c r="A355" s="13" t="s">
        <v>113</v>
      </c>
      <c r="C355" s="7"/>
      <c r="D355" s="7"/>
      <c r="E355" s="7"/>
    </row>
    <row r="356" spans="1:14" ht="12.75">
      <c r="A356" s="2" t="s">
        <v>114</v>
      </c>
      <c r="B356" s="35">
        <f>SUM(C356:N356)</f>
        <v>151518043.69</v>
      </c>
      <c r="C356" s="34">
        <v>12817339.34</v>
      </c>
      <c r="D356" s="34">
        <v>12270629.92</v>
      </c>
      <c r="E356" s="34">
        <v>12609200.3</v>
      </c>
      <c r="F356" s="34">
        <v>11904131.36</v>
      </c>
      <c r="G356" s="34">
        <v>16168946.59</v>
      </c>
      <c r="H356" s="34">
        <v>13307074.53</v>
      </c>
      <c r="I356" s="34">
        <v>12352122.5</v>
      </c>
      <c r="J356" s="34">
        <v>13505525.51</v>
      </c>
      <c r="K356" s="34">
        <v>12063289</v>
      </c>
      <c r="L356" s="34">
        <v>12425222.62</v>
      </c>
      <c r="M356" s="34">
        <v>12195903.1</v>
      </c>
      <c r="N356" s="34">
        <v>9898658.92</v>
      </c>
    </row>
    <row r="358" ht="12.75">
      <c r="A358" s="1" t="s">
        <v>195</v>
      </c>
    </row>
    <row r="359" ht="12.75">
      <c r="A359" s="1" t="s">
        <v>196</v>
      </c>
    </row>
    <row r="362" ht="12.75">
      <c r="A362" s="2" t="s">
        <v>199</v>
      </c>
    </row>
    <row r="363" spans="1:2" ht="12.75">
      <c r="A363" s="2"/>
      <c r="B363" s="11" t="s">
        <v>112</v>
      </c>
    </row>
    <row r="364" spans="1:14" ht="12.75">
      <c r="A364" s="2" t="s">
        <v>0</v>
      </c>
      <c r="B364" s="3" t="s">
        <v>1</v>
      </c>
      <c r="C364" s="22" t="s">
        <v>200</v>
      </c>
      <c r="D364" s="22" t="s">
        <v>201</v>
      </c>
      <c r="E364" s="22" t="s">
        <v>202</v>
      </c>
      <c r="F364" s="22" t="s">
        <v>203</v>
      </c>
      <c r="G364" s="22" t="s">
        <v>204</v>
      </c>
      <c r="H364" s="22" t="s">
        <v>205</v>
      </c>
      <c r="I364" s="22" t="s">
        <v>206</v>
      </c>
      <c r="J364" s="22" t="s">
        <v>207</v>
      </c>
      <c r="K364" s="22" t="s">
        <v>208</v>
      </c>
      <c r="L364" s="22" t="s">
        <v>209</v>
      </c>
      <c r="M364" s="22" t="s">
        <v>210</v>
      </c>
      <c r="N364" s="22" t="s">
        <v>211</v>
      </c>
    </row>
    <row r="366" spans="1:14" ht="12.75">
      <c r="A366" s="33" t="s">
        <v>177</v>
      </c>
      <c r="B366" s="36">
        <f>SUM(C366:N366)</f>
        <v>28613397.8</v>
      </c>
      <c r="C366" s="36">
        <v>2422979.1</v>
      </c>
      <c r="D366" s="36">
        <v>2254191.4</v>
      </c>
      <c r="E366" s="36">
        <v>2663855.5</v>
      </c>
      <c r="F366" s="36">
        <v>2548386.3</v>
      </c>
      <c r="G366" s="36">
        <v>2971781.6</v>
      </c>
      <c r="H366" s="36">
        <v>2336916.7</v>
      </c>
      <c r="I366" s="36">
        <v>2634910.9</v>
      </c>
      <c r="J366" s="36">
        <v>2345622.8</v>
      </c>
      <c r="K366" s="36">
        <v>2004786.5</v>
      </c>
      <c r="L366" s="36">
        <v>2153562</v>
      </c>
      <c r="M366" s="36">
        <v>2202700.6</v>
      </c>
      <c r="N366" s="36">
        <v>2073704.4</v>
      </c>
    </row>
    <row r="367" spans="1:14" ht="12.75">
      <c r="A367" s="33" t="s">
        <v>8</v>
      </c>
      <c r="B367" s="36">
        <f aca="true" t="shared" si="33" ref="B367:B380">SUM(C367:N367)</f>
        <v>4709034.2</v>
      </c>
      <c r="C367" s="36">
        <v>428486.7</v>
      </c>
      <c r="D367" s="36">
        <v>379780.2</v>
      </c>
      <c r="E367" s="36">
        <v>395786.6</v>
      </c>
      <c r="F367" s="36">
        <v>426054.2</v>
      </c>
      <c r="G367" s="36">
        <v>529474.3</v>
      </c>
      <c r="H367" s="36">
        <v>419826.8</v>
      </c>
      <c r="I367" s="36">
        <v>364802</v>
      </c>
      <c r="J367" s="36">
        <v>365028.2</v>
      </c>
      <c r="K367" s="36">
        <v>344309.3</v>
      </c>
      <c r="L367" s="36">
        <v>388021</v>
      </c>
      <c r="M367" s="36">
        <v>356009.7</v>
      </c>
      <c r="N367" s="36">
        <v>311455.2</v>
      </c>
    </row>
    <row r="368" spans="1:14" ht="12.75">
      <c r="A368" s="33" t="s">
        <v>10</v>
      </c>
      <c r="B368" s="36">
        <f t="shared" si="33"/>
        <v>3760789.3</v>
      </c>
      <c r="C368" s="36">
        <v>313274</v>
      </c>
      <c r="D368" s="36">
        <v>294777.1</v>
      </c>
      <c r="E368" s="36">
        <v>338356.5</v>
      </c>
      <c r="F368" s="36">
        <v>290022.4</v>
      </c>
      <c r="G368" s="36">
        <v>482479.9</v>
      </c>
      <c r="H368" s="36">
        <v>350048</v>
      </c>
      <c r="I368" s="36">
        <v>289826.1</v>
      </c>
      <c r="J368" s="36">
        <v>345471.8</v>
      </c>
      <c r="K368" s="36">
        <v>246972.6</v>
      </c>
      <c r="L368" s="36">
        <v>279835.9</v>
      </c>
      <c r="M368" s="36">
        <v>289598.1</v>
      </c>
      <c r="N368" s="36">
        <v>240126.9</v>
      </c>
    </row>
    <row r="369" spans="1:14" ht="12.75">
      <c r="A369" s="33" t="s">
        <v>19</v>
      </c>
      <c r="B369" s="36">
        <f t="shared" si="33"/>
        <v>16356550.499999998</v>
      </c>
      <c r="C369" s="36">
        <v>1486882.1</v>
      </c>
      <c r="D369" s="36">
        <v>1378837.6</v>
      </c>
      <c r="E369" s="36">
        <v>1559001.2</v>
      </c>
      <c r="F369" s="36">
        <v>1551055.3</v>
      </c>
      <c r="G369" s="36">
        <v>1703758.9</v>
      </c>
      <c r="H369" s="36">
        <v>1317295.1</v>
      </c>
      <c r="I369" s="36">
        <v>1249850.7</v>
      </c>
      <c r="J369" s="36">
        <v>1254866.6</v>
      </c>
      <c r="K369" s="36">
        <v>1087773.8</v>
      </c>
      <c r="L369" s="36">
        <v>1272460.2</v>
      </c>
      <c r="M369" s="36">
        <v>1304281.1</v>
      </c>
      <c r="N369" s="36">
        <v>1190487.9</v>
      </c>
    </row>
    <row r="370" spans="1:14" ht="12.75">
      <c r="A370" s="33" t="s">
        <v>197</v>
      </c>
      <c r="B370" s="36">
        <v>0</v>
      </c>
      <c r="C370" s="36">
        <v>0</v>
      </c>
      <c r="D370" s="36">
        <v>0</v>
      </c>
      <c r="E370" s="36">
        <v>0</v>
      </c>
      <c r="F370" s="36">
        <v>0</v>
      </c>
      <c r="G370" s="36">
        <v>0</v>
      </c>
      <c r="H370" s="36">
        <v>0</v>
      </c>
      <c r="I370" s="36">
        <v>0</v>
      </c>
      <c r="J370" s="36">
        <v>33794.8</v>
      </c>
      <c r="K370" s="36">
        <v>163186.3</v>
      </c>
      <c r="L370" s="36">
        <v>211940</v>
      </c>
      <c r="M370" s="36">
        <v>247027.4</v>
      </c>
      <c r="N370" s="36">
        <v>170613</v>
      </c>
    </row>
    <row r="371" spans="1:14" ht="12.75">
      <c r="A371" s="33" t="s">
        <v>18</v>
      </c>
      <c r="B371" s="36">
        <f t="shared" si="33"/>
        <v>4408301.1</v>
      </c>
      <c r="C371" s="36">
        <v>390030.6</v>
      </c>
      <c r="D371" s="36">
        <v>371660.9</v>
      </c>
      <c r="E371" s="36">
        <v>368459.9</v>
      </c>
      <c r="F371" s="36">
        <v>316737.9</v>
      </c>
      <c r="G371" s="36">
        <v>481136.8</v>
      </c>
      <c r="H371" s="36">
        <v>356418.7</v>
      </c>
      <c r="I371" s="36">
        <v>349706.3</v>
      </c>
      <c r="J371" s="36">
        <v>386632.1</v>
      </c>
      <c r="K371" s="36">
        <v>349310.6</v>
      </c>
      <c r="L371" s="36">
        <v>370748.6</v>
      </c>
      <c r="M371" s="36">
        <v>355433.5</v>
      </c>
      <c r="N371" s="36">
        <v>312025.2</v>
      </c>
    </row>
    <row r="372" spans="1:14" ht="12.75">
      <c r="A372" s="33" t="s">
        <v>11</v>
      </c>
      <c r="B372" s="36">
        <f t="shared" si="33"/>
        <v>11427580.600000001</v>
      </c>
      <c r="C372" s="36">
        <v>880468.2</v>
      </c>
      <c r="D372" s="36">
        <v>868245.2</v>
      </c>
      <c r="E372" s="36">
        <v>1018599.9</v>
      </c>
      <c r="F372" s="36">
        <v>998165.9</v>
      </c>
      <c r="G372" s="36">
        <v>1168136.9</v>
      </c>
      <c r="H372" s="36">
        <v>932347.4</v>
      </c>
      <c r="I372" s="36">
        <v>992681.7</v>
      </c>
      <c r="J372" s="36">
        <v>1015302.9</v>
      </c>
      <c r="K372" s="36">
        <v>885492.9</v>
      </c>
      <c r="L372" s="36">
        <v>968461.9</v>
      </c>
      <c r="M372" s="36">
        <v>900562.9</v>
      </c>
      <c r="N372" s="36">
        <v>799114.8</v>
      </c>
    </row>
    <row r="373" spans="1:14" ht="12.75">
      <c r="A373" s="33" t="s">
        <v>178</v>
      </c>
      <c r="B373" s="36">
        <f t="shared" si="33"/>
        <v>23376157.2</v>
      </c>
      <c r="C373" s="36">
        <v>1922379</v>
      </c>
      <c r="D373" s="36">
        <v>1863776</v>
      </c>
      <c r="E373" s="36">
        <v>1771278.1</v>
      </c>
      <c r="F373" s="36">
        <v>1996773.3</v>
      </c>
      <c r="G373" s="36">
        <v>2731756.9</v>
      </c>
      <c r="H373" s="36">
        <v>1922178.6</v>
      </c>
      <c r="I373" s="36">
        <v>2057641.7</v>
      </c>
      <c r="J373" s="36">
        <v>2364003.8</v>
      </c>
      <c r="K373" s="36">
        <v>1801706.5</v>
      </c>
      <c r="L373" s="36">
        <v>1659576.1</v>
      </c>
      <c r="M373" s="36">
        <v>1911050.2</v>
      </c>
      <c r="N373" s="36">
        <v>1374037</v>
      </c>
    </row>
    <row r="374" spans="1:14" ht="12.75">
      <c r="A374" s="33" t="s">
        <v>179</v>
      </c>
      <c r="B374" s="36">
        <f t="shared" si="33"/>
        <v>29590369.299999997</v>
      </c>
      <c r="C374" s="36">
        <v>2492038</v>
      </c>
      <c r="D374" s="36">
        <v>2389348.6</v>
      </c>
      <c r="E374" s="36">
        <v>2741531.1</v>
      </c>
      <c r="F374" s="36">
        <v>2701603.7</v>
      </c>
      <c r="G374" s="36">
        <v>3176862.3</v>
      </c>
      <c r="H374" s="36">
        <v>2451953.1</v>
      </c>
      <c r="I374" s="36">
        <v>2457699.3</v>
      </c>
      <c r="J374" s="36">
        <v>2712878.7</v>
      </c>
      <c r="K374" s="36">
        <v>2180897.4</v>
      </c>
      <c r="L374" s="36">
        <v>2212424.3</v>
      </c>
      <c r="M374" s="36">
        <v>2225100</v>
      </c>
      <c r="N374" s="36">
        <v>1848032.8</v>
      </c>
    </row>
    <row r="375" spans="1:14" ht="12.75">
      <c r="A375" s="33" t="s">
        <v>198</v>
      </c>
      <c r="B375" s="36">
        <v>0</v>
      </c>
      <c r="C375" s="36">
        <v>0</v>
      </c>
      <c r="D375" s="36">
        <v>0</v>
      </c>
      <c r="E375" s="36">
        <v>0</v>
      </c>
      <c r="F375" s="36">
        <v>0</v>
      </c>
      <c r="G375" s="36">
        <v>0</v>
      </c>
      <c r="H375" s="36">
        <v>0</v>
      </c>
      <c r="I375" s="36">
        <v>0</v>
      </c>
      <c r="J375" s="36">
        <v>0</v>
      </c>
      <c r="K375" s="36">
        <v>0</v>
      </c>
      <c r="L375" s="36">
        <v>0</v>
      </c>
      <c r="M375" s="36">
        <v>94358.1</v>
      </c>
      <c r="N375" s="36">
        <v>98948.7</v>
      </c>
    </row>
    <row r="376" spans="1:14" ht="12.75">
      <c r="A376" s="33" t="s">
        <v>9</v>
      </c>
      <c r="B376" s="36">
        <f t="shared" si="33"/>
        <v>8547532.8</v>
      </c>
      <c r="C376" s="36">
        <v>597704.9</v>
      </c>
      <c r="D376" s="36">
        <v>644949.4</v>
      </c>
      <c r="E376" s="36">
        <v>766597.8</v>
      </c>
      <c r="F376" s="36">
        <v>689444.3</v>
      </c>
      <c r="G376" s="36">
        <v>987885</v>
      </c>
      <c r="H376" s="36">
        <v>828263.1</v>
      </c>
      <c r="I376" s="36">
        <v>775582.8</v>
      </c>
      <c r="J376" s="36">
        <v>652250.6</v>
      </c>
      <c r="K376" s="36">
        <v>641890.7</v>
      </c>
      <c r="L376" s="36">
        <v>663812.7</v>
      </c>
      <c r="M376" s="36">
        <v>680265.9</v>
      </c>
      <c r="N376" s="36">
        <v>618885.6</v>
      </c>
    </row>
    <row r="377" spans="1:14" ht="12.75">
      <c r="A377" s="33" t="s">
        <v>180</v>
      </c>
      <c r="B377" s="36">
        <f t="shared" si="33"/>
        <v>4446273.8</v>
      </c>
      <c r="C377" s="36">
        <v>363935.2</v>
      </c>
      <c r="D377" s="36">
        <v>353303.1</v>
      </c>
      <c r="E377" s="36">
        <v>378479.4</v>
      </c>
      <c r="F377" s="36">
        <v>370783.5</v>
      </c>
      <c r="G377" s="36">
        <v>438109</v>
      </c>
      <c r="H377" s="36">
        <v>322929.3</v>
      </c>
      <c r="I377" s="36">
        <v>359173.7</v>
      </c>
      <c r="J377" s="36">
        <v>404019.4</v>
      </c>
      <c r="K377" s="36">
        <v>389004.3</v>
      </c>
      <c r="L377" s="36">
        <v>375877.7</v>
      </c>
      <c r="M377" s="36">
        <v>387060</v>
      </c>
      <c r="N377" s="36">
        <v>303599.2</v>
      </c>
    </row>
    <row r="378" spans="1:14" ht="12.75">
      <c r="A378" s="33" t="s">
        <v>5</v>
      </c>
      <c r="B378" s="36">
        <f t="shared" si="33"/>
        <v>3414981</v>
      </c>
      <c r="C378" s="36">
        <v>301617.1</v>
      </c>
      <c r="D378" s="36">
        <v>266737.4</v>
      </c>
      <c r="E378" s="36">
        <v>298130.5</v>
      </c>
      <c r="F378" s="36">
        <v>255570.6</v>
      </c>
      <c r="G378" s="36">
        <v>369745.7</v>
      </c>
      <c r="H378" s="36">
        <v>288315.2</v>
      </c>
      <c r="I378" s="36">
        <v>286646.9</v>
      </c>
      <c r="J378" s="36">
        <v>285590.6</v>
      </c>
      <c r="K378" s="36">
        <v>256133.1</v>
      </c>
      <c r="L378" s="36">
        <v>270632.3</v>
      </c>
      <c r="M378" s="36">
        <v>289432.9</v>
      </c>
      <c r="N378" s="36">
        <v>246428.7</v>
      </c>
    </row>
    <row r="379" spans="1:14" ht="12.75">
      <c r="A379" s="33" t="s">
        <v>6</v>
      </c>
      <c r="B379" s="36">
        <f t="shared" si="33"/>
        <v>12096377.100000001</v>
      </c>
      <c r="C379" s="36">
        <v>986190</v>
      </c>
      <c r="D379" s="36">
        <v>888418.1</v>
      </c>
      <c r="E379" s="36">
        <v>1034637.8</v>
      </c>
      <c r="F379" s="36">
        <v>1038497.2</v>
      </c>
      <c r="G379" s="36">
        <v>1392208.8</v>
      </c>
      <c r="H379" s="36">
        <v>1049992.8</v>
      </c>
      <c r="I379" s="36">
        <v>972995</v>
      </c>
      <c r="J379" s="36">
        <v>1028417.1</v>
      </c>
      <c r="K379" s="36">
        <v>1024878.8</v>
      </c>
      <c r="L379" s="36">
        <v>939980.2</v>
      </c>
      <c r="M379" s="36">
        <v>897736.8</v>
      </c>
      <c r="N379" s="36">
        <v>842424.5</v>
      </c>
    </row>
    <row r="380" spans="1:14" ht="12.75">
      <c r="A380" s="33" t="s">
        <v>181</v>
      </c>
      <c r="B380" s="36">
        <f t="shared" si="33"/>
        <v>33131997.4</v>
      </c>
      <c r="C380" s="36">
        <v>2747146.5</v>
      </c>
      <c r="D380" s="36">
        <v>2619321.3</v>
      </c>
      <c r="E380" s="36">
        <v>2628938.8</v>
      </c>
      <c r="F380" s="36">
        <v>2676830.1</v>
      </c>
      <c r="G380" s="36">
        <v>3351202.6</v>
      </c>
      <c r="H380" s="36">
        <v>2314372.2</v>
      </c>
      <c r="I380" s="36">
        <v>3107653.2</v>
      </c>
      <c r="J380" s="36">
        <v>3444860.7</v>
      </c>
      <c r="K380" s="36">
        <v>2965270.2</v>
      </c>
      <c r="L380" s="36">
        <v>2559919.7</v>
      </c>
      <c r="M380" s="36">
        <v>2907994.6</v>
      </c>
      <c r="N380" s="36">
        <v>1808487.5</v>
      </c>
    </row>
    <row r="381" spans="1:14" ht="12.75">
      <c r="A381" s="33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</row>
    <row r="382" spans="1:14" ht="12.75">
      <c r="A382" s="33" t="s">
        <v>20</v>
      </c>
      <c r="B382" s="35">
        <f>SUM(C382:N382)</f>
        <v>184899210.4</v>
      </c>
      <c r="C382" s="35">
        <f aca="true" t="shared" si="34" ref="C382:N382">SUM(C366:C380)</f>
        <v>15333131.399999999</v>
      </c>
      <c r="D382" s="35">
        <f t="shared" si="34"/>
        <v>14573346.3</v>
      </c>
      <c r="E382" s="35">
        <f t="shared" si="34"/>
        <v>15963653.100000001</v>
      </c>
      <c r="F382" s="35">
        <f t="shared" si="34"/>
        <v>15859924.7</v>
      </c>
      <c r="G382" s="35">
        <f t="shared" si="34"/>
        <v>19784538.700000003</v>
      </c>
      <c r="H382" s="35">
        <f t="shared" si="34"/>
        <v>14890857</v>
      </c>
      <c r="I382" s="35">
        <f t="shared" si="34"/>
        <v>15899170.3</v>
      </c>
      <c r="J382" s="35">
        <f t="shared" si="34"/>
        <v>16638740.099999998</v>
      </c>
      <c r="K382" s="35">
        <f t="shared" si="34"/>
        <v>14341613</v>
      </c>
      <c r="L382" s="35">
        <f t="shared" si="34"/>
        <v>14327252.599999998</v>
      </c>
      <c r="M382" s="35">
        <f t="shared" si="34"/>
        <v>15048611.8</v>
      </c>
      <c r="N382" s="35">
        <f t="shared" si="34"/>
        <v>12238371.399999997</v>
      </c>
    </row>
    <row r="384" spans="1:14" ht="12.75">
      <c r="A384" s="13" t="s">
        <v>212</v>
      </c>
      <c r="B384" s="35">
        <f>SUM(C384:N384)</f>
        <v>139994338.63</v>
      </c>
      <c r="C384" s="35">
        <v>11463924.48</v>
      </c>
      <c r="D384" s="35">
        <v>11024425.54</v>
      </c>
      <c r="E384" s="35">
        <v>12349904.68</v>
      </c>
      <c r="F384" s="35">
        <v>11965942.26</v>
      </c>
      <c r="G384" s="35">
        <v>14986001.87</v>
      </c>
      <c r="H384" s="35">
        <v>11302123.67</v>
      </c>
      <c r="I384" s="35">
        <v>11934449.28</v>
      </c>
      <c r="J384" s="35">
        <v>12492887.13</v>
      </c>
      <c r="K384" s="35">
        <v>11321504.55</v>
      </c>
      <c r="L384" s="35">
        <v>10651372.64</v>
      </c>
      <c r="M384" s="35">
        <v>11432090.32</v>
      </c>
      <c r="N384" s="35">
        <v>9069712.21</v>
      </c>
    </row>
    <row r="387" ht="12.75">
      <c r="A387" s="1" t="s">
        <v>213</v>
      </c>
    </row>
    <row r="388" ht="12.75">
      <c r="A388" s="1" t="s">
        <v>214</v>
      </c>
    </row>
    <row r="391" ht="12.75">
      <c r="A391" s="2" t="s">
        <v>215</v>
      </c>
    </row>
    <row r="392" spans="1:2" ht="12.75">
      <c r="A392" s="2"/>
      <c r="B392" s="11" t="s">
        <v>112</v>
      </c>
    </row>
    <row r="393" spans="1:14" ht="12.75">
      <c r="A393" s="2" t="s">
        <v>0</v>
      </c>
      <c r="B393" s="3" t="s">
        <v>1</v>
      </c>
      <c r="C393" s="22" t="s">
        <v>216</v>
      </c>
      <c r="D393" s="22" t="s">
        <v>217</v>
      </c>
      <c r="E393" s="22" t="s">
        <v>218</v>
      </c>
      <c r="F393" s="22" t="s">
        <v>219</v>
      </c>
      <c r="G393" s="22" t="s">
        <v>220</v>
      </c>
      <c r="H393" s="22" t="s">
        <v>221</v>
      </c>
      <c r="I393" s="22" t="s">
        <v>222</v>
      </c>
      <c r="J393" s="22" t="s">
        <v>223</v>
      </c>
      <c r="K393" s="22" t="s">
        <v>224</v>
      </c>
      <c r="L393" s="22" t="s">
        <v>225</v>
      </c>
      <c r="M393" s="22" t="s">
        <v>226</v>
      </c>
      <c r="N393" s="22" t="s">
        <v>227</v>
      </c>
    </row>
    <row r="395" spans="1:14" ht="12.75">
      <c r="A395" s="33" t="s">
        <v>177</v>
      </c>
      <c r="B395" s="36">
        <f>SUM(C395:N395)</f>
        <v>28179920.099999998</v>
      </c>
      <c r="C395" s="36">
        <v>2256196.9</v>
      </c>
      <c r="D395" s="36">
        <v>2271270.3</v>
      </c>
      <c r="E395" s="36">
        <v>2531872.1</v>
      </c>
      <c r="F395" s="36">
        <v>2401280.3</v>
      </c>
      <c r="G395" s="36">
        <v>2756184.7</v>
      </c>
      <c r="H395" s="36">
        <v>2479758.6</v>
      </c>
      <c r="I395" s="36">
        <v>2477189.6</v>
      </c>
      <c r="J395" s="36">
        <v>2253205.2</v>
      </c>
      <c r="K395" s="36">
        <v>2118201.5</v>
      </c>
      <c r="L395" s="36">
        <v>2117959.3</v>
      </c>
      <c r="M395" s="36">
        <v>2227969</v>
      </c>
      <c r="N395" s="36">
        <v>2288832.6</v>
      </c>
    </row>
    <row r="396" spans="1:14" ht="12.75">
      <c r="A396" s="33" t="s">
        <v>8</v>
      </c>
      <c r="B396" s="36">
        <f aca="true" t="shared" si="35" ref="B396:B409">SUM(C396:N396)</f>
        <v>4054626.9000000004</v>
      </c>
      <c r="C396" s="36">
        <v>300139.1</v>
      </c>
      <c r="D396" s="36">
        <v>331214.8</v>
      </c>
      <c r="E396" s="36">
        <v>338758.1</v>
      </c>
      <c r="F396" s="36">
        <v>339915.3</v>
      </c>
      <c r="G396" s="36">
        <v>489580.6</v>
      </c>
      <c r="H396" s="36">
        <v>360202.6</v>
      </c>
      <c r="I396" s="36">
        <v>323023.1</v>
      </c>
      <c r="J396" s="36">
        <v>319389.1</v>
      </c>
      <c r="K396" s="36">
        <v>303876.9</v>
      </c>
      <c r="L396" s="36">
        <v>274683.1</v>
      </c>
      <c r="M396" s="36">
        <v>346065.1</v>
      </c>
      <c r="N396" s="36">
        <v>327779.1</v>
      </c>
    </row>
    <row r="397" spans="1:14" ht="12.75">
      <c r="A397" s="33" t="s">
        <v>10</v>
      </c>
      <c r="B397" s="36">
        <f t="shared" si="35"/>
        <v>3980360.1999999997</v>
      </c>
      <c r="C397" s="36">
        <v>229249.4</v>
      </c>
      <c r="D397" s="36">
        <v>302535.1</v>
      </c>
      <c r="E397" s="36">
        <v>309599.2</v>
      </c>
      <c r="F397" s="36">
        <v>277362.5</v>
      </c>
      <c r="G397" s="36">
        <v>429924.3</v>
      </c>
      <c r="H397" s="36">
        <v>353316.6</v>
      </c>
      <c r="I397" s="36">
        <v>373058.6</v>
      </c>
      <c r="J397" s="36">
        <v>367066.3</v>
      </c>
      <c r="K397" s="36">
        <v>318031.4</v>
      </c>
      <c r="L397" s="36">
        <v>334385.6</v>
      </c>
      <c r="M397" s="36">
        <v>331381.9</v>
      </c>
      <c r="N397" s="36">
        <v>354449.3</v>
      </c>
    </row>
    <row r="398" spans="1:14" ht="12.75">
      <c r="A398" s="33" t="s">
        <v>19</v>
      </c>
      <c r="B398" s="36">
        <f t="shared" si="35"/>
        <v>16851722.199999996</v>
      </c>
      <c r="C398" s="36">
        <v>1180651.4</v>
      </c>
      <c r="D398" s="36">
        <v>1162757.9</v>
      </c>
      <c r="E398" s="36">
        <v>1553651.3</v>
      </c>
      <c r="F398" s="36">
        <v>1480123.7</v>
      </c>
      <c r="G398" s="36">
        <v>1704771.6</v>
      </c>
      <c r="H398" s="36">
        <v>1415471</v>
      </c>
      <c r="I398" s="36">
        <v>1354564.1</v>
      </c>
      <c r="J398" s="36">
        <v>1380038.2</v>
      </c>
      <c r="K398" s="36">
        <v>1255153.7</v>
      </c>
      <c r="L398" s="36">
        <v>1349954.2</v>
      </c>
      <c r="M398" s="36">
        <v>1533916.2</v>
      </c>
      <c r="N398" s="36">
        <v>1480668.9</v>
      </c>
    </row>
    <row r="399" spans="1:14" ht="12.75">
      <c r="A399" s="33" t="s">
        <v>197</v>
      </c>
      <c r="B399" s="36">
        <v>0</v>
      </c>
      <c r="C399" s="36">
        <v>167363.1</v>
      </c>
      <c r="D399" s="36">
        <v>214049.2</v>
      </c>
      <c r="E399" s="36">
        <v>257148</v>
      </c>
      <c r="F399" s="36">
        <v>213094.6</v>
      </c>
      <c r="G399" s="36">
        <v>315465.9</v>
      </c>
      <c r="H399" s="36">
        <v>309456.4</v>
      </c>
      <c r="I399" s="36">
        <v>239491.2</v>
      </c>
      <c r="J399" s="36">
        <v>289801</v>
      </c>
      <c r="K399" s="36">
        <v>267422.9</v>
      </c>
      <c r="L399" s="36">
        <v>253507.1</v>
      </c>
      <c r="M399" s="36">
        <v>330541.6</v>
      </c>
      <c r="N399" s="36">
        <v>274591.5</v>
      </c>
    </row>
    <row r="400" spans="1:14" ht="12.75">
      <c r="A400" s="33" t="s">
        <v>18</v>
      </c>
      <c r="B400" s="36">
        <f t="shared" si="35"/>
        <v>5087908.600000001</v>
      </c>
      <c r="C400" s="36">
        <v>388763.3</v>
      </c>
      <c r="D400" s="36">
        <v>412320.8</v>
      </c>
      <c r="E400" s="36">
        <v>462652.7</v>
      </c>
      <c r="F400" s="36">
        <v>380678.9</v>
      </c>
      <c r="G400" s="36">
        <v>598304.6</v>
      </c>
      <c r="H400" s="36">
        <v>448207.8</v>
      </c>
      <c r="I400" s="36">
        <v>467158.6</v>
      </c>
      <c r="J400" s="36">
        <v>374179.2</v>
      </c>
      <c r="K400" s="36">
        <v>378171.1</v>
      </c>
      <c r="L400" s="36">
        <v>385195.5</v>
      </c>
      <c r="M400" s="36">
        <v>401762.4</v>
      </c>
      <c r="N400" s="36">
        <v>390513.7</v>
      </c>
    </row>
    <row r="401" spans="1:14" ht="12.75">
      <c r="A401" s="33" t="s">
        <v>11</v>
      </c>
      <c r="B401" s="36">
        <f t="shared" si="35"/>
        <v>11030323.100000001</v>
      </c>
      <c r="C401" s="36">
        <v>804857.4</v>
      </c>
      <c r="D401" s="36">
        <v>903040.9</v>
      </c>
      <c r="E401" s="36">
        <v>942583</v>
      </c>
      <c r="F401" s="36">
        <v>931812.8</v>
      </c>
      <c r="G401" s="36">
        <v>1128305.3</v>
      </c>
      <c r="H401" s="36">
        <v>958450</v>
      </c>
      <c r="I401" s="36">
        <v>902280.9</v>
      </c>
      <c r="J401" s="36">
        <v>916765.2</v>
      </c>
      <c r="K401" s="36">
        <v>817243.4</v>
      </c>
      <c r="L401" s="36">
        <v>890285.4</v>
      </c>
      <c r="M401" s="36">
        <v>904692.4</v>
      </c>
      <c r="N401" s="36">
        <v>930006.4</v>
      </c>
    </row>
    <row r="402" spans="1:14" ht="12.75">
      <c r="A402" s="33" t="s">
        <v>178</v>
      </c>
      <c r="B402" s="36">
        <f t="shared" si="35"/>
        <v>23970491.200000003</v>
      </c>
      <c r="C402" s="36">
        <v>1671859.7</v>
      </c>
      <c r="D402" s="36">
        <v>1740629.8</v>
      </c>
      <c r="E402" s="36">
        <v>1747628.5</v>
      </c>
      <c r="F402" s="36">
        <v>1846429.9</v>
      </c>
      <c r="G402" s="36">
        <v>2473688.7</v>
      </c>
      <c r="H402" s="36">
        <v>2158532</v>
      </c>
      <c r="I402" s="36">
        <v>2424007.9</v>
      </c>
      <c r="J402" s="36">
        <v>2403345.7</v>
      </c>
      <c r="K402" s="36">
        <v>2052777</v>
      </c>
      <c r="L402" s="36">
        <v>1903469.8</v>
      </c>
      <c r="M402" s="36">
        <v>2031276.3</v>
      </c>
      <c r="N402" s="36">
        <v>1516845.9</v>
      </c>
    </row>
    <row r="403" spans="1:14" ht="12.75">
      <c r="A403" s="33" t="s">
        <v>179</v>
      </c>
      <c r="B403" s="36">
        <f t="shared" si="35"/>
        <v>27870513.7</v>
      </c>
      <c r="C403" s="36">
        <v>1944991.2</v>
      </c>
      <c r="D403" s="36">
        <v>2152060.8</v>
      </c>
      <c r="E403" s="36">
        <v>2476935.8</v>
      </c>
      <c r="F403" s="36">
        <v>2574415.7</v>
      </c>
      <c r="G403" s="36">
        <v>3028748.6</v>
      </c>
      <c r="H403" s="36">
        <v>2362917.5</v>
      </c>
      <c r="I403" s="36">
        <v>2263276.8</v>
      </c>
      <c r="J403" s="36">
        <v>2332753.4</v>
      </c>
      <c r="K403" s="36">
        <v>2305591.3</v>
      </c>
      <c r="L403" s="36">
        <v>2134906.3</v>
      </c>
      <c r="M403" s="36">
        <v>2264853.1</v>
      </c>
      <c r="N403" s="36">
        <v>2029063.2</v>
      </c>
    </row>
    <row r="404" spans="1:14" ht="12.75">
      <c r="A404" s="33" t="s">
        <v>198</v>
      </c>
      <c r="B404" s="36">
        <v>0</v>
      </c>
      <c r="C404" s="36">
        <v>82843.7</v>
      </c>
      <c r="D404" s="36">
        <v>128894</v>
      </c>
      <c r="E404" s="36">
        <v>135562.7</v>
      </c>
      <c r="F404" s="36">
        <v>159447.2</v>
      </c>
      <c r="G404" s="36">
        <v>222018.8</v>
      </c>
      <c r="H404" s="36">
        <v>169522.2</v>
      </c>
      <c r="I404" s="36">
        <v>161611.9</v>
      </c>
      <c r="J404" s="36">
        <v>170617.2</v>
      </c>
      <c r="K404" s="36">
        <v>130346.8</v>
      </c>
      <c r="L404" s="36">
        <v>120641.4</v>
      </c>
      <c r="M404" s="36">
        <v>142906</v>
      </c>
      <c r="N404" s="36">
        <v>185170.1</v>
      </c>
    </row>
    <row r="405" spans="1:14" ht="12.75">
      <c r="A405" s="33" t="s">
        <v>9</v>
      </c>
      <c r="B405" s="36">
        <f t="shared" si="35"/>
        <v>9025465.100000001</v>
      </c>
      <c r="C405" s="36">
        <v>515503.8</v>
      </c>
      <c r="D405" s="36">
        <v>630631.5</v>
      </c>
      <c r="E405" s="36">
        <v>750761.2</v>
      </c>
      <c r="F405" s="36">
        <v>746310.9</v>
      </c>
      <c r="G405" s="36">
        <v>994372.5</v>
      </c>
      <c r="H405" s="36">
        <v>854989.4</v>
      </c>
      <c r="I405" s="36">
        <v>782901</v>
      </c>
      <c r="J405" s="36">
        <v>747583.2</v>
      </c>
      <c r="K405" s="36">
        <v>689436.2</v>
      </c>
      <c r="L405" s="36">
        <v>763059.9</v>
      </c>
      <c r="M405" s="36">
        <v>762589.4</v>
      </c>
      <c r="N405" s="36">
        <v>787326.1</v>
      </c>
    </row>
    <row r="406" spans="1:14" ht="12.75">
      <c r="A406" s="33" t="s">
        <v>180</v>
      </c>
      <c r="B406" s="36">
        <f t="shared" si="35"/>
        <v>4143258.6000000006</v>
      </c>
      <c r="C406" s="36">
        <v>347196</v>
      </c>
      <c r="D406" s="36">
        <v>359975</v>
      </c>
      <c r="E406" s="36">
        <v>370790.8</v>
      </c>
      <c r="F406" s="36">
        <v>339153.1</v>
      </c>
      <c r="G406" s="36">
        <v>374363.2</v>
      </c>
      <c r="H406" s="36">
        <v>349247.8</v>
      </c>
      <c r="I406" s="36">
        <v>351766.2</v>
      </c>
      <c r="J406" s="36">
        <v>335607.1</v>
      </c>
      <c r="K406" s="36">
        <v>386472.4</v>
      </c>
      <c r="L406" s="36">
        <v>310205.1</v>
      </c>
      <c r="M406" s="36">
        <v>291073.7</v>
      </c>
      <c r="N406" s="36">
        <v>327408.2</v>
      </c>
    </row>
    <row r="407" spans="1:14" ht="12.75">
      <c r="A407" s="33" t="s">
        <v>5</v>
      </c>
      <c r="B407" s="36">
        <f t="shared" si="35"/>
        <v>3741661.4</v>
      </c>
      <c r="C407" s="36">
        <v>254089.3</v>
      </c>
      <c r="D407" s="36">
        <v>268138.2</v>
      </c>
      <c r="E407" s="36">
        <v>283370.3</v>
      </c>
      <c r="F407" s="36">
        <v>290341.3</v>
      </c>
      <c r="G407" s="36">
        <v>426504.8</v>
      </c>
      <c r="H407" s="36">
        <v>355703.3</v>
      </c>
      <c r="I407" s="36">
        <v>328559.5</v>
      </c>
      <c r="J407" s="36">
        <v>373110.6</v>
      </c>
      <c r="K407" s="36">
        <v>309896</v>
      </c>
      <c r="L407" s="36">
        <v>268665.3</v>
      </c>
      <c r="M407" s="36">
        <v>280994.3</v>
      </c>
      <c r="N407" s="36">
        <v>302288.5</v>
      </c>
    </row>
    <row r="408" spans="1:14" ht="12.75">
      <c r="A408" s="33" t="s">
        <v>6</v>
      </c>
      <c r="B408" s="36">
        <f t="shared" si="35"/>
        <v>11452521.7</v>
      </c>
      <c r="C408" s="36">
        <v>803108.1</v>
      </c>
      <c r="D408" s="36">
        <v>897231.2</v>
      </c>
      <c r="E408" s="36">
        <v>1038287</v>
      </c>
      <c r="F408" s="36">
        <v>1054656.4</v>
      </c>
      <c r="G408" s="36">
        <v>1338067.7</v>
      </c>
      <c r="H408" s="36">
        <v>1042080.6</v>
      </c>
      <c r="I408" s="36">
        <v>962080.5</v>
      </c>
      <c r="J408" s="36">
        <v>916740.9</v>
      </c>
      <c r="K408" s="36">
        <v>832447.2</v>
      </c>
      <c r="L408" s="36">
        <v>859842</v>
      </c>
      <c r="M408" s="36">
        <v>849478.4</v>
      </c>
      <c r="N408" s="36">
        <v>858501.7</v>
      </c>
    </row>
    <row r="409" spans="1:14" ht="12.75">
      <c r="A409" s="33" t="s">
        <v>228</v>
      </c>
      <c r="B409" s="36">
        <f t="shared" si="35"/>
        <v>1486338.5999999999</v>
      </c>
      <c r="C409" s="36">
        <v>0</v>
      </c>
      <c r="D409" s="36">
        <v>40795.9</v>
      </c>
      <c r="E409" s="36">
        <v>105673.4</v>
      </c>
      <c r="F409" s="36">
        <v>141105.9</v>
      </c>
      <c r="G409" s="36">
        <v>178416.6</v>
      </c>
      <c r="H409" s="36">
        <v>156551.8</v>
      </c>
      <c r="I409" s="36">
        <v>142078.9</v>
      </c>
      <c r="J409" s="36">
        <v>148426.2</v>
      </c>
      <c r="K409" s="36">
        <v>138064.8</v>
      </c>
      <c r="L409" s="36">
        <v>163311.9</v>
      </c>
      <c r="M409" s="36">
        <v>137506.4</v>
      </c>
      <c r="N409" s="36">
        <v>134406.8</v>
      </c>
    </row>
    <row r="410" spans="1:14" ht="12.75">
      <c r="A410" s="33" t="s">
        <v>181</v>
      </c>
      <c r="B410" s="36">
        <f>SUM(C410:N410)</f>
        <v>28972768.900000002</v>
      </c>
      <c r="C410" s="36">
        <v>2066664.3</v>
      </c>
      <c r="D410" s="36">
        <v>2638152.9</v>
      </c>
      <c r="E410" s="36">
        <v>2376459.4</v>
      </c>
      <c r="F410" s="36">
        <v>2770663.8</v>
      </c>
      <c r="G410" s="36">
        <v>3311492.8</v>
      </c>
      <c r="H410" s="36">
        <v>2604872.4</v>
      </c>
      <c r="I410" s="36">
        <v>2791048.5</v>
      </c>
      <c r="J410" s="36">
        <v>2600866.7</v>
      </c>
      <c r="K410" s="36">
        <v>2071315.3</v>
      </c>
      <c r="L410" s="36">
        <v>1881856.8</v>
      </c>
      <c r="M410" s="36">
        <v>1803351</v>
      </c>
      <c r="N410" s="36">
        <v>2056025</v>
      </c>
    </row>
    <row r="411" spans="1:14" ht="12.75">
      <c r="A411" s="33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</row>
    <row r="412" spans="1:14" ht="12.75">
      <c r="A412" s="33" t="s">
        <v>20</v>
      </c>
      <c r="B412" s="35">
        <f>SUM(C412:N412)</f>
        <v>184789394.8</v>
      </c>
      <c r="C412" s="35">
        <f aca="true" t="shared" si="36" ref="C412:N412">SUM(C395:C410)</f>
        <v>13013476.700000001</v>
      </c>
      <c r="D412" s="35">
        <f t="shared" si="36"/>
        <v>14453698.299999999</v>
      </c>
      <c r="E412" s="35">
        <f t="shared" si="36"/>
        <v>15681733.5</v>
      </c>
      <c r="F412" s="35">
        <f t="shared" si="36"/>
        <v>15946792.3</v>
      </c>
      <c r="G412" s="35">
        <f t="shared" si="36"/>
        <v>19770210.7</v>
      </c>
      <c r="H412" s="35">
        <f t="shared" si="36"/>
        <v>16379280.000000002</v>
      </c>
      <c r="I412" s="35">
        <f t="shared" si="36"/>
        <v>16344097.3</v>
      </c>
      <c r="J412" s="35">
        <f t="shared" si="36"/>
        <v>15929495.2</v>
      </c>
      <c r="K412" s="35">
        <f t="shared" si="36"/>
        <v>14374447.9</v>
      </c>
      <c r="L412" s="35">
        <f t="shared" si="36"/>
        <v>14011928.700000003</v>
      </c>
      <c r="M412" s="35">
        <f t="shared" si="36"/>
        <v>14640357.200000001</v>
      </c>
      <c r="N412" s="35">
        <f t="shared" si="36"/>
        <v>14243876.999999998</v>
      </c>
    </row>
    <row r="414" spans="1:14" ht="12.75">
      <c r="A414" s="13" t="s">
        <v>212</v>
      </c>
      <c r="B414" s="35">
        <f>SUM(C414:N414)</f>
        <v>138575921.81</v>
      </c>
      <c r="C414" s="35">
        <v>9760090.27</v>
      </c>
      <c r="D414" s="35">
        <v>10915512.23</v>
      </c>
      <c r="E414" s="35">
        <v>11912871.5</v>
      </c>
      <c r="F414" s="35">
        <v>11912539.62</v>
      </c>
      <c r="G414" s="35">
        <v>14908216.37</v>
      </c>
      <c r="H414" s="35">
        <v>12503329.34</v>
      </c>
      <c r="I414" s="35">
        <v>11930615.48</v>
      </c>
      <c r="J414" s="35">
        <v>12247478.99</v>
      </c>
      <c r="K414" s="35">
        <v>10882291.23</v>
      </c>
      <c r="L414" s="35">
        <v>10465451.93</v>
      </c>
      <c r="M414" s="35">
        <v>10721940.43</v>
      </c>
      <c r="N414" s="35">
        <v>10415584.42</v>
      </c>
    </row>
    <row r="416" ht="12.75">
      <c r="A416" s="1" t="s">
        <v>229</v>
      </c>
    </row>
    <row r="418" ht="15">
      <c r="B418" s="40"/>
    </row>
    <row r="420" ht="12.75">
      <c r="A420" s="2" t="s">
        <v>230</v>
      </c>
    </row>
    <row r="421" spans="1:2" ht="12.75">
      <c r="A421" s="2"/>
      <c r="B421" s="11" t="s">
        <v>112</v>
      </c>
    </row>
    <row r="422" spans="1:14" ht="12.75">
      <c r="A422" s="2" t="s">
        <v>0</v>
      </c>
      <c r="B422" s="3" t="s">
        <v>1</v>
      </c>
      <c r="C422" s="22" t="s">
        <v>231</v>
      </c>
      <c r="D422" s="22" t="s">
        <v>233</v>
      </c>
      <c r="E422" s="22" t="s">
        <v>234</v>
      </c>
      <c r="F422" s="22" t="s">
        <v>235</v>
      </c>
      <c r="G422" s="22" t="s">
        <v>236</v>
      </c>
      <c r="H422" s="22" t="s">
        <v>237</v>
      </c>
      <c r="I422" s="22" t="s">
        <v>238</v>
      </c>
      <c r="J422" s="22" t="s">
        <v>239</v>
      </c>
      <c r="K422" s="22" t="s">
        <v>240</v>
      </c>
      <c r="L422" s="22" t="s">
        <v>241</v>
      </c>
      <c r="M422" s="22" t="s">
        <v>242</v>
      </c>
      <c r="N422" s="22" t="s">
        <v>243</v>
      </c>
    </row>
    <row r="424" spans="1:14" ht="12.75">
      <c r="A424" s="33" t="s">
        <v>177</v>
      </c>
      <c r="B424" s="36">
        <f>SUM(C424:N424)</f>
        <v>28071727</v>
      </c>
      <c r="C424" s="36">
        <v>2099666.1</v>
      </c>
      <c r="D424" s="36">
        <v>2440547.2</v>
      </c>
      <c r="E424" s="36">
        <v>2571056.1</v>
      </c>
      <c r="F424" s="36">
        <v>2510941.4</v>
      </c>
      <c r="G424" s="36">
        <v>3050945.6</v>
      </c>
      <c r="H424" s="36">
        <v>2626361.2</v>
      </c>
      <c r="I424" s="36">
        <v>2334282.3</v>
      </c>
      <c r="J424" s="36">
        <v>2356410.7</v>
      </c>
      <c r="K424" s="36">
        <v>2025910.4</v>
      </c>
      <c r="L424" s="36">
        <v>1974293.1</v>
      </c>
      <c r="M424" s="36">
        <v>1939763.2</v>
      </c>
      <c r="N424" s="36">
        <v>2141549.7</v>
      </c>
    </row>
    <row r="425" spans="1:14" ht="12.75">
      <c r="A425" s="33" t="s">
        <v>8</v>
      </c>
      <c r="B425" s="36">
        <f aca="true" t="shared" si="37" ref="B425:B439">SUM(C425:N425)</f>
        <v>4934427.300000001</v>
      </c>
      <c r="C425" s="36">
        <v>407185.1</v>
      </c>
      <c r="D425" s="36">
        <v>424882.4</v>
      </c>
      <c r="E425" s="36">
        <v>460694.4</v>
      </c>
      <c r="F425" s="36">
        <v>314803.6</v>
      </c>
      <c r="G425" s="36">
        <v>544741.6</v>
      </c>
      <c r="H425" s="36">
        <v>433736.5</v>
      </c>
      <c r="I425" s="36">
        <v>406179.9</v>
      </c>
      <c r="J425" s="36">
        <v>445292.2</v>
      </c>
      <c r="K425" s="36">
        <v>350321.4</v>
      </c>
      <c r="L425" s="36">
        <v>370574.1</v>
      </c>
      <c r="M425" s="36">
        <v>420035.2</v>
      </c>
      <c r="N425" s="36">
        <v>355980.9</v>
      </c>
    </row>
    <row r="426" spans="1:14" ht="12.75">
      <c r="A426" s="33" t="s">
        <v>10</v>
      </c>
      <c r="B426" s="36">
        <f t="shared" si="37"/>
        <v>4189412.4</v>
      </c>
      <c r="C426" s="36">
        <v>351337.7</v>
      </c>
      <c r="D426" s="36">
        <v>345352</v>
      </c>
      <c r="E426" s="36">
        <v>400783.7</v>
      </c>
      <c r="F426" s="36">
        <v>340377.8</v>
      </c>
      <c r="G426" s="36">
        <v>499083.7</v>
      </c>
      <c r="H426" s="36">
        <v>366993.6</v>
      </c>
      <c r="I426" s="36">
        <v>381706.5</v>
      </c>
      <c r="J426" s="36">
        <v>399643</v>
      </c>
      <c r="K426" s="36">
        <v>284619.9</v>
      </c>
      <c r="L426" s="36">
        <v>280392</v>
      </c>
      <c r="M426" s="36">
        <v>249249</v>
      </c>
      <c r="N426" s="36">
        <v>289873.5</v>
      </c>
    </row>
    <row r="427" spans="1:14" ht="12.75">
      <c r="A427" s="33" t="s">
        <v>19</v>
      </c>
      <c r="B427" s="36">
        <f t="shared" si="37"/>
        <v>17305133.4</v>
      </c>
      <c r="C427" s="36">
        <v>1408129.8</v>
      </c>
      <c r="D427" s="36">
        <v>1447258.5</v>
      </c>
      <c r="E427" s="36">
        <v>1628644</v>
      </c>
      <c r="F427" s="36">
        <v>1550569.2</v>
      </c>
      <c r="G427" s="36">
        <v>1811891.9</v>
      </c>
      <c r="H427" s="36">
        <v>1492354.6</v>
      </c>
      <c r="I427" s="36">
        <v>1421579.5</v>
      </c>
      <c r="J427" s="36">
        <v>1429432.8</v>
      </c>
      <c r="K427" s="36">
        <v>1229728.1</v>
      </c>
      <c r="L427" s="36">
        <v>1273635</v>
      </c>
      <c r="M427" s="36">
        <v>1322971.5</v>
      </c>
      <c r="N427" s="36">
        <v>1288938.5</v>
      </c>
    </row>
    <row r="428" spans="1:14" ht="12.75">
      <c r="A428" s="33" t="s">
        <v>197</v>
      </c>
      <c r="B428" s="36">
        <f t="shared" si="37"/>
        <v>4012733.5</v>
      </c>
      <c r="C428" s="36">
        <v>263921.3</v>
      </c>
      <c r="D428" s="36">
        <v>280974.9</v>
      </c>
      <c r="E428" s="36">
        <v>320163.2</v>
      </c>
      <c r="F428" s="36">
        <v>274351</v>
      </c>
      <c r="G428" s="36">
        <v>463664.8</v>
      </c>
      <c r="H428" s="36">
        <v>399051.8</v>
      </c>
      <c r="I428" s="36">
        <v>320452.9</v>
      </c>
      <c r="J428" s="36">
        <v>411760.9</v>
      </c>
      <c r="K428" s="36">
        <v>296097.5</v>
      </c>
      <c r="L428" s="36">
        <v>305072.7</v>
      </c>
      <c r="M428" s="36">
        <v>353266.1</v>
      </c>
      <c r="N428" s="36">
        <v>323956.4</v>
      </c>
    </row>
    <row r="429" spans="1:14" ht="12.75">
      <c r="A429" s="33" t="s">
        <v>18</v>
      </c>
      <c r="B429" s="36">
        <f t="shared" si="37"/>
        <v>5451280.499999999</v>
      </c>
      <c r="C429" s="36">
        <v>438519.3</v>
      </c>
      <c r="D429" s="36">
        <v>566009</v>
      </c>
      <c r="E429" s="36">
        <v>448913.9</v>
      </c>
      <c r="F429" s="36">
        <v>413910.7</v>
      </c>
      <c r="G429" s="36">
        <v>566897.6</v>
      </c>
      <c r="H429" s="36">
        <v>495567.5</v>
      </c>
      <c r="I429" s="36">
        <v>361602.3</v>
      </c>
      <c r="J429" s="36">
        <v>484399.2</v>
      </c>
      <c r="K429" s="36">
        <v>377004.9</v>
      </c>
      <c r="L429" s="36">
        <v>450244.4</v>
      </c>
      <c r="M429" s="36">
        <v>421923.1</v>
      </c>
      <c r="N429" s="36">
        <v>426288.6</v>
      </c>
    </row>
    <row r="430" spans="1:14" ht="12.75">
      <c r="A430" s="33" t="s">
        <v>11</v>
      </c>
      <c r="B430" s="36">
        <f t="shared" si="37"/>
        <v>11782173.5</v>
      </c>
      <c r="C430" s="36">
        <v>891470.9</v>
      </c>
      <c r="D430" s="36">
        <v>1000216.8</v>
      </c>
      <c r="E430" s="36">
        <v>1086183.9</v>
      </c>
      <c r="F430" s="36">
        <v>862469.1</v>
      </c>
      <c r="G430" s="36">
        <v>1250409.8</v>
      </c>
      <c r="H430" s="36">
        <v>1017415.2</v>
      </c>
      <c r="I430" s="36">
        <v>960059.9</v>
      </c>
      <c r="J430" s="36">
        <v>1002405.3</v>
      </c>
      <c r="K430" s="36">
        <v>976313.9</v>
      </c>
      <c r="L430" s="36">
        <v>855429.1</v>
      </c>
      <c r="M430" s="36">
        <v>939501.4</v>
      </c>
      <c r="N430" s="36">
        <v>940298.2</v>
      </c>
    </row>
    <row r="431" spans="1:14" ht="12.75">
      <c r="A431" s="33" t="s">
        <v>178</v>
      </c>
      <c r="B431" s="36">
        <f t="shared" si="37"/>
        <v>21743858.9</v>
      </c>
      <c r="C431" s="36">
        <v>1700051.4</v>
      </c>
      <c r="D431" s="36">
        <v>1990358</v>
      </c>
      <c r="E431" s="36">
        <v>2008946.5</v>
      </c>
      <c r="F431" s="36">
        <v>168364.3</v>
      </c>
      <c r="G431" s="36">
        <v>2332787.7</v>
      </c>
      <c r="H431" s="36">
        <v>2098075.7</v>
      </c>
      <c r="I431" s="36">
        <v>2087142.1</v>
      </c>
      <c r="J431" s="36">
        <v>2566012</v>
      </c>
      <c r="K431" s="36">
        <v>1832125.9</v>
      </c>
      <c r="L431" s="36">
        <v>1639564.4</v>
      </c>
      <c r="M431" s="36">
        <v>1859002</v>
      </c>
      <c r="N431" s="36">
        <v>1461428.9</v>
      </c>
    </row>
    <row r="432" spans="1:14" ht="12.75">
      <c r="A432" s="33" t="s">
        <v>179</v>
      </c>
      <c r="B432" s="36">
        <f t="shared" si="37"/>
        <v>26217046.8</v>
      </c>
      <c r="C432" s="36">
        <v>2011839.2</v>
      </c>
      <c r="D432" s="36">
        <v>2156642.4</v>
      </c>
      <c r="E432" s="36">
        <v>2563078</v>
      </c>
      <c r="F432" s="36">
        <v>2094642.9</v>
      </c>
      <c r="G432" s="36">
        <v>2875660.4</v>
      </c>
      <c r="H432" s="36">
        <v>2397408.2</v>
      </c>
      <c r="I432" s="36">
        <v>2072636.2</v>
      </c>
      <c r="J432" s="36">
        <v>2272558.8</v>
      </c>
      <c r="K432" s="36">
        <v>1885389.4</v>
      </c>
      <c r="L432" s="36">
        <v>1791999.7</v>
      </c>
      <c r="M432" s="36">
        <v>2231203.1</v>
      </c>
      <c r="N432" s="36">
        <v>1863988.5</v>
      </c>
    </row>
    <row r="433" spans="1:14" ht="12.75">
      <c r="A433" s="33" t="s">
        <v>198</v>
      </c>
      <c r="B433" s="36">
        <f t="shared" si="37"/>
        <v>4260258.1</v>
      </c>
      <c r="C433" s="36">
        <v>155563.1</v>
      </c>
      <c r="D433" s="36">
        <v>190326.3</v>
      </c>
      <c r="E433" s="36">
        <v>196035.8</v>
      </c>
      <c r="F433" s="36">
        <v>2103104.4</v>
      </c>
      <c r="G433" s="36">
        <v>247249.9</v>
      </c>
      <c r="H433" s="36">
        <v>180573.8</v>
      </c>
      <c r="I433" s="36">
        <v>178074.1</v>
      </c>
      <c r="J433" s="36">
        <v>284732.6</v>
      </c>
      <c r="K433" s="36">
        <v>171510.9</v>
      </c>
      <c r="L433" s="36">
        <v>196041.1</v>
      </c>
      <c r="M433" s="36">
        <v>196046.8</v>
      </c>
      <c r="N433" s="36">
        <v>160999.3</v>
      </c>
    </row>
    <row r="434" spans="1:14" ht="12.75">
      <c r="A434" s="33" t="s">
        <v>9</v>
      </c>
      <c r="B434" s="36">
        <f t="shared" si="37"/>
        <v>9978353.899999999</v>
      </c>
      <c r="C434" s="36">
        <v>663586.3</v>
      </c>
      <c r="D434" s="36">
        <v>791786.1</v>
      </c>
      <c r="E434" s="36">
        <v>838265.3</v>
      </c>
      <c r="F434" s="36">
        <v>758772.5</v>
      </c>
      <c r="G434" s="36">
        <v>1191890.7</v>
      </c>
      <c r="H434" s="36">
        <v>871170</v>
      </c>
      <c r="I434" s="36">
        <v>740427.3</v>
      </c>
      <c r="J434" s="36">
        <v>936868.3</v>
      </c>
      <c r="K434" s="36">
        <v>835393.2</v>
      </c>
      <c r="L434" s="36">
        <v>804708.4</v>
      </c>
      <c r="M434" s="36">
        <v>743210.1</v>
      </c>
      <c r="N434" s="36">
        <v>802275.7</v>
      </c>
    </row>
    <row r="435" spans="1:14" ht="12.75">
      <c r="A435" s="33" t="s">
        <v>180</v>
      </c>
      <c r="B435" s="36">
        <f t="shared" si="37"/>
        <v>4835623.1</v>
      </c>
      <c r="C435" s="36">
        <v>378737.6</v>
      </c>
      <c r="D435" s="36">
        <v>462911.4</v>
      </c>
      <c r="E435" s="36">
        <v>448283.7</v>
      </c>
      <c r="F435" s="36">
        <v>365219.2</v>
      </c>
      <c r="G435" s="36">
        <v>443593.6</v>
      </c>
      <c r="H435" s="36">
        <v>384025.5</v>
      </c>
      <c r="I435" s="36">
        <v>399117.1</v>
      </c>
      <c r="J435" s="36">
        <v>404088.8</v>
      </c>
      <c r="K435" s="36">
        <v>417471.7</v>
      </c>
      <c r="L435" s="36">
        <v>377527.5</v>
      </c>
      <c r="M435" s="36">
        <v>390699.2</v>
      </c>
      <c r="N435" s="36">
        <v>363947.8</v>
      </c>
    </row>
    <row r="436" spans="1:14" ht="12.75">
      <c r="A436" s="33" t="s">
        <v>5</v>
      </c>
      <c r="B436" s="36">
        <f t="shared" si="37"/>
        <v>4094716.3999999994</v>
      </c>
      <c r="C436" s="36">
        <v>256839.3</v>
      </c>
      <c r="D436" s="36">
        <v>326117.6</v>
      </c>
      <c r="E436" s="36">
        <v>382574.8</v>
      </c>
      <c r="F436" s="36">
        <v>346834</v>
      </c>
      <c r="G436" s="36">
        <v>502349</v>
      </c>
      <c r="H436" s="36">
        <v>380295.1</v>
      </c>
      <c r="I436" s="36">
        <v>332114.7</v>
      </c>
      <c r="J436" s="36">
        <v>349162.3</v>
      </c>
      <c r="K436" s="36">
        <v>321379.3</v>
      </c>
      <c r="L436" s="36">
        <v>290991.5</v>
      </c>
      <c r="M436" s="36">
        <v>321380.8</v>
      </c>
      <c r="N436" s="36">
        <v>284678</v>
      </c>
    </row>
    <row r="437" spans="1:14" ht="12.75">
      <c r="A437" s="33" t="s">
        <v>6</v>
      </c>
      <c r="B437" s="36">
        <f t="shared" si="37"/>
        <v>11040473.299999999</v>
      </c>
      <c r="C437" s="36">
        <v>893202.8</v>
      </c>
      <c r="D437" s="36">
        <v>905879.1</v>
      </c>
      <c r="E437" s="36">
        <v>1033516.3</v>
      </c>
      <c r="F437" s="36">
        <v>908123.1</v>
      </c>
      <c r="G437" s="36">
        <v>1293620.4</v>
      </c>
      <c r="H437" s="36">
        <v>927607.8</v>
      </c>
      <c r="I437" s="36">
        <v>801195.6</v>
      </c>
      <c r="J437" s="36">
        <v>943751.8</v>
      </c>
      <c r="K437" s="36">
        <v>771025.3</v>
      </c>
      <c r="L437" s="36">
        <v>841101.7</v>
      </c>
      <c r="M437" s="36">
        <v>871790.5</v>
      </c>
      <c r="N437" s="36">
        <v>849658.9</v>
      </c>
    </row>
    <row r="438" spans="1:14" ht="12.75">
      <c r="A438" s="33" t="s">
        <v>228</v>
      </c>
      <c r="B438" s="36">
        <f t="shared" si="37"/>
        <v>1769146.2</v>
      </c>
      <c r="C438" s="36">
        <v>112189.7</v>
      </c>
      <c r="D438" s="36">
        <v>153357.1</v>
      </c>
      <c r="E438" s="36">
        <v>183389.2</v>
      </c>
      <c r="F438" s="36">
        <v>148675.4</v>
      </c>
      <c r="G438" s="36">
        <v>201948.6</v>
      </c>
      <c r="H438" s="36">
        <v>169162.1</v>
      </c>
      <c r="I438" s="36">
        <v>149619.8</v>
      </c>
      <c r="J438" s="36">
        <v>152341</v>
      </c>
      <c r="K438" s="36">
        <v>124599.7</v>
      </c>
      <c r="L438" s="36">
        <v>127212.9</v>
      </c>
      <c r="M438" s="36">
        <v>140993.6</v>
      </c>
      <c r="N438" s="36">
        <v>105657.1</v>
      </c>
    </row>
    <row r="439" spans="1:14" ht="12.75">
      <c r="A439" s="33" t="s">
        <v>181</v>
      </c>
      <c r="B439" s="36">
        <f t="shared" si="37"/>
        <v>26112007.599999994</v>
      </c>
      <c r="C439" s="36">
        <v>1872518.1</v>
      </c>
      <c r="D439" s="36">
        <v>2173117.6</v>
      </c>
      <c r="E439" s="36">
        <v>2303675.5</v>
      </c>
      <c r="F439" s="36">
        <v>2173713.9</v>
      </c>
      <c r="G439" s="36">
        <v>2826919.3</v>
      </c>
      <c r="H439" s="36">
        <v>2279542.2</v>
      </c>
      <c r="I439" s="36">
        <v>2131037.5</v>
      </c>
      <c r="J439" s="36">
        <v>2435825.2</v>
      </c>
      <c r="K439" s="36">
        <v>1916893.4</v>
      </c>
      <c r="L439" s="36">
        <v>1765722.8</v>
      </c>
      <c r="M439" s="36">
        <v>2176447.7</v>
      </c>
      <c r="N439" s="36">
        <v>2056594.4</v>
      </c>
    </row>
    <row r="440" spans="1:14" ht="12.75">
      <c r="A440" s="33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</row>
    <row r="441" spans="1:14" ht="12.75">
      <c r="A441" s="33" t="s">
        <v>20</v>
      </c>
      <c r="B441" s="35">
        <f>SUM(C441:N441)</f>
        <v>185798371.90000004</v>
      </c>
      <c r="C441" s="35">
        <f aca="true" t="shared" si="38" ref="C441:N441">SUM(C424:C439)</f>
        <v>13904757.7</v>
      </c>
      <c r="D441" s="35">
        <f t="shared" si="38"/>
        <v>15655736.4</v>
      </c>
      <c r="E441" s="35">
        <f t="shared" si="38"/>
        <v>16874204.300000004</v>
      </c>
      <c r="F441" s="35">
        <f t="shared" si="38"/>
        <v>15334872.5</v>
      </c>
      <c r="G441" s="35">
        <f t="shared" si="38"/>
        <v>20103654.6</v>
      </c>
      <c r="H441" s="35">
        <f t="shared" si="38"/>
        <v>16519340.8</v>
      </c>
      <c r="I441" s="35">
        <f t="shared" si="38"/>
        <v>15077227.7</v>
      </c>
      <c r="J441" s="35">
        <f t="shared" si="38"/>
        <v>16874684.900000006</v>
      </c>
      <c r="K441" s="35">
        <f t="shared" si="38"/>
        <v>13815784.9</v>
      </c>
      <c r="L441" s="35">
        <f t="shared" si="38"/>
        <v>13344510.4</v>
      </c>
      <c r="M441" s="35">
        <f t="shared" si="38"/>
        <v>14577483.3</v>
      </c>
      <c r="N441" s="35">
        <f t="shared" si="38"/>
        <v>13716114.4</v>
      </c>
    </row>
    <row r="443" spans="1:14" ht="12.75">
      <c r="A443" s="13" t="s">
        <v>212</v>
      </c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</row>
    <row r="444" spans="1:14" ht="12.75">
      <c r="A444" s="33"/>
      <c r="B444" s="35">
        <f>SUM(C444:N444)</f>
        <v>137776737.97</v>
      </c>
      <c r="C444" s="35">
        <v>10541119.85</v>
      </c>
      <c r="D444" s="35">
        <v>11787463.61</v>
      </c>
      <c r="E444" s="35">
        <v>12765928.11</v>
      </c>
      <c r="F444" s="35">
        <v>11342242.28</v>
      </c>
      <c r="G444" s="35">
        <v>15154478.97</v>
      </c>
      <c r="H444" s="35">
        <v>11098798.49</v>
      </c>
      <c r="I444" s="35">
        <v>11474590.05</v>
      </c>
      <c r="J444" s="35">
        <v>12837939.14</v>
      </c>
      <c r="K444" s="35">
        <v>10187348.78</v>
      </c>
      <c r="L444" s="35">
        <v>9574934.87</v>
      </c>
      <c r="M444" s="35">
        <v>10784273.91</v>
      </c>
      <c r="N444" s="35">
        <v>10227619.91</v>
      </c>
    </row>
    <row r="445" spans="2:14" ht="18">
      <c r="B445" s="39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</row>
    <row r="449" ht="12.75">
      <c r="A449" s="2" t="s">
        <v>244</v>
      </c>
    </row>
    <row r="450" spans="1:2" ht="12.75">
      <c r="A450" s="2"/>
      <c r="B450" s="11" t="s">
        <v>112</v>
      </c>
    </row>
    <row r="451" spans="1:14" ht="12.75">
      <c r="A451" s="2" t="s">
        <v>0</v>
      </c>
      <c r="B451" s="3" t="s">
        <v>1</v>
      </c>
      <c r="C451" s="22" t="s">
        <v>232</v>
      </c>
      <c r="D451" s="22" t="s">
        <v>245</v>
      </c>
      <c r="E451" s="22" t="s">
        <v>246</v>
      </c>
      <c r="F451" s="22" t="s">
        <v>247</v>
      </c>
      <c r="G451" s="22" t="s">
        <v>248</v>
      </c>
      <c r="H451" s="22" t="s">
        <v>249</v>
      </c>
      <c r="I451" s="22" t="s">
        <v>250</v>
      </c>
      <c r="J451" s="22" t="s">
        <v>251</v>
      </c>
      <c r="K451" s="22" t="s">
        <v>252</v>
      </c>
      <c r="L451" s="22" t="s">
        <v>253</v>
      </c>
      <c r="M451" s="22" t="s">
        <v>254</v>
      </c>
      <c r="N451" s="22" t="s">
        <v>255</v>
      </c>
    </row>
    <row r="452" ht="12.75">
      <c r="N452" s="1" t="s">
        <v>256</v>
      </c>
    </row>
    <row r="453" spans="1:14" ht="12.75">
      <c r="A453" s="33" t="s">
        <v>177</v>
      </c>
      <c r="B453" s="36">
        <f>SUM(C453:N453)</f>
        <v>26922327.199999996</v>
      </c>
      <c r="C453" s="36">
        <v>2258271.6999999997</v>
      </c>
      <c r="D453" s="36">
        <v>1814362.6</v>
      </c>
      <c r="E453" s="36">
        <v>2672694.4</v>
      </c>
      <c r="F453" s="36">
        <v>2478459.3000000003</v>
      </c>
      <c r="G453" s="36">
        <v>2971177.3999999994</v>
      </c>
      <c r="H453" s="36">
        <v>2405036.6</v>
      </c>
      <c r="I453" s="36">
        <v>2114476.8000000003</v>
      </c>
      <c r="J453" s="36">
        <v>2308358</v>
      </c>
      <c r="K453" s="36">
        <v>1898302.5999999999</v>
      </c>
      <c r="L453" s="36">
        <v>2009426.2</v>
      </c>
      <c r="M453" s="36">
        <v>2067841.2</v>
      </c>
      <c r="N453" s="36">
        <v>1923920.3999999997</v>
      </c>
    </row>
    <row r="454" spans="1:14" ht="12.75">
      <c r="A454" s="33" t="s">
        <v>8</v>
      </c>
      <c r="B454" s="36">
        <f aca="true" t="shared" si="39" ref="B454:B469">SUM(C454:N454)</f>
        <v>4355470.5</v>
      </c>
      <c r="C454" s="36">
        <v>328478.89999999997</v>
      </c>
      <c r="D454" s="36">
        <v>311991.4</v>
      </c>
      <c r="E454" s="36">
        <v>356828.39999999997</v>
      </c>
      <c r="F454" s="36">
        <v>318273.69999999995</v>
      </c>
      <c r="G454" s="36">
        <v>523203.3</v>
      </c>
      <c r="H454" s="36">
        <v>361178.80000000005</v>
      </c>
      <c r="I454" s="36">
        <v>317991.1</v>
      </c>
      <c r="J454" s="36">
        <v>396662.0999999999</v>
      </c>
      <c r="K454" s="36">
        <v>394672.7000000001</v>
      </c>
      <c r="L454" s="36">
        <v>347529</v>
      </c>
      <c r="M454" s="36">
        <v>371011.39999999997</v>
      </c>
      <c r="N454" s="36">
        <v>327649.70000000007</v>
      </c>
    </row>
    <row r="455" spans="1:14" ht="12.75">
      <c r="A455" s="33" t="s">
        <v>10</v>
      </c>
      <c r="B455" s="36">
        <f t="shared" si="39"/>
        <v>4061420.3000000003</v>
      </c>
      <c r="C455" s="36">
        <v>295977.2</v>
      </c>
      <c r="D455" s="36">
        <v>279972.0999999999</v>
      </c>
      <c r="E455" s="36">
        <v>384926.8000000001</v>
      </c>
      <c r="F455" s="36">
        <v>358762.1</v>
      </c>
      <c r="G455" s="36">
        <v>509263</v>
      </c>
      <c r="H455" s="36">
        <v>357941.4</v>
      </c>
      <c r="I455" s="36">
        <v>275976.99999999994</v>
      </c>
      <c r="J455" s="36">
        <v>339726.10000000003</v>
      </c>
      <c r="K455" s="36">
        <v>302516.2</v>
      </c>
      <c r="L455" s="36">
        <v>344878.89999999997</v>
      </c>
      <c r="M455" s="36">
        <v>307957.5999999999</v>
      </c>
      <c r="N455" s="36">
        <v>303521.89999999997</v>
      </c>
    </row>
    <row r="456" spans="1:14" ht="12.75">
      <c r="A456" s="33" t="s">
        <v>19</v>
      </c>
      <c r="B456" s="36">
        <f t="shared" si="39"/>
        <v>15861970.4</v>
      </c>
      <c r="C456" s="36">
        <v>1224660.1000000003</v>
      </c>
      <c r="D456" s="36">
        <v>1193580.2</v>
      </c>
      <c r="E456" s="36">
        <v>1588385.5</v>
      </c>
      <c r="F456" s="36">
        <v>1402270.4000000004</v>
      </c>
      <c r="G456" s="36">
        <v>1863094.4999999998</v>
      </c>
      <c r="H456" s="36">
        <v>1426119.0999999996</v>
      </c>
      <c r="I456" s="36">
        <v>1148032.7999999998</v>
      </c>
      <c r="J456" s="36">
        <v>1254296.9000000001</v>
      </c>
      <c r="K456" s="36">
        <v>1095650.0999999999</v>
      </c>
      <c r="L456" s="36">
        <v>1293285.0999999999</v>
      </c>
      <c r="M456" s="36">
        <v>1273063.6</v>
      </c>
      <c r="N456" s="36">
        <v>1099532.0999999999</v>
      </c>
    </row>
    <row r="457" spans="1:14" ht="12.75">
      <c r="A457" s="33" t="s">
        <v>197</v>
      </c>
      <c r="B457" s="36">
        <f t="shared" si="39"/>
        <v>4358312.5</v>
      </c>
      <c r="C457" s="36">
        <v>296968.5</v>
      </c>
      <c r="D457" s="36">
        <v>227052.29999999996</v>
      </c>
      <c r="E457" s="36">
        <v>348157.1</v>
      </c>
      <c r="F457" s="36">
        <v>301881.50000000006</v>
      </c>
      <c r="G457" s="36">
        <v>521003.99999999994</v>
      </c>
      <c r="H457" s="36">
        <v>409354.39999999997</v>
      </c>
      <c r="I457" s="36">
        <v>338723.8</v>
      </c>
      <c r="J457" s="36">
        <v>457213.7</v>
      </c>
      <c r="K457" s="36">
        <v>364652.70000000007</v>
      </c>
      <c r="L457" s="36">
        <v>359222.3999999999</v>
      </c>
      <c r="M457" s="36">
        <v>384839.39999999997</v>
      </c>
      <c r="N457" s="36">
        <v>349242.7000000001</v>
      </c>
    </row>
    <row r="458" spans="1:14" ht="12.75">
      <c r="A458" s="33" t="s">
        <v>18</v>
      </c>
      <c r="B458" s="36">
        <f t="shared" si="39"/>
        <v>5199886.7</v>
      </c>
      <c r="C458" s="36">
        <v>440954.80000000005</v>
      </c>
      <c r="D458" s="36">
        <v>415761.8999999999</v>
      </c>
      <c r="E458" s="36">
        <v>431543.4</v>
      </c>
      <c r="F458" s="36">
        <v>385869.7</v>
      </c>
      <c r="G458" s="36">
        <v>599597.2</v>
      </c>
      <c r="H458" s="36">
        <v>536382.5</v>
      </c>
      <c r="I458" s="36">
        <v>489661.6</v>
      </c>
      <c r="J458" s="36">
        <v>473430.7</v>
      </c>
      <c r="K458" s="36">
        <v>374558.89999999997</v>
      </c>
      <c r="L458" s="36">
        <v>403064.3</v>
      </c>
      <c r="M458" s="36">
        <v>353525.89999999997</v>
      </c>
      <c r="N458" s="36">
        <v>295535.8</v>
      </c>
    </row>
    <row r="459" spans="1:14" ht="12.75">
      <c r="A459" s="33" t="s">
        <v>11</v>
      </c>
      <c r="B459" s="36">
        <f t="shared" si="39"/>
        <v>11559631.100000001</v>
      </c>
      <c r="C459" s="36">
        <v>950220</v>
      </c>
      <c r="D459" s="36">
        <v>803025.2</v>
      </c>
      <c r="E459" s="36">
        <v>1024251.9999999999</v>
      </c>
      <c r="F459" s="36">
        <v>909371.3999999999</v>
      </c>
      <c r="G459" s="36">
        <v>1216573</v>
      </c>
      <c r="H459" s="36">
        <v>1030113.6999999998</v>
      </c>
      <c r="I459" s="36">
        <v>940460.4999999999</v>
      </c>
      <c r="J459" s="36">
        <v>1108494.5</v>
      </c>
      <c r="K459" s="36">
        <v>964690.6000000001</v>
      </c>
      <c r="L459" s="36">
        <v>942794.8</v>
      </c>
      <c r="M459" s="36">
        <v>872073.4</v>
      </c>
      <c r="N459" s="36">
        <v>797562</v>
      </c>
    </row>
    <row r="460" spans="1:14" ht="12.75">
      <c r="A460" s="33" t="s">
        <v>178</v>
      </c>
      <c r="B460" s="36">
        <f t="shared" si="39"/>
        <v>21494366.900000006</v>
      </c>
      <c r="C460" s="36">
        <v>1510413.9999999998</v>
      </c>
      <c r="D460" s="36">
        <v>1492003.4000000001</v>
      </c>
      <c r="E460" s="36">
        <v>1855986.0999999999</v>
      </c>
      <c r="F460" s="36">
        <v>1779962.7</v>
      </c>
      <c r="G460" s="36">
        <v>2336646.1000000006</v>
      </c>
      <c r="H460" s="36">
        <v>1877654.8</v>
      </c>
      <c r="I460" s="36">
        <v>2081968.8</v>
      </c>
      <c r="J460" s="36">
        <v>2363805.9000000004</v>
      </c>
      <c r="K460" s="36">
        <v>1691847</v>
      </c>
      <c r="L460" s="36">
        <v>1560207.4999999998</v>
      </c>
      <c r="M460" s="36">
        <v>1732915.0999999999</v>
      </c>
      <c r="N460" s="36">
        <v>1210955.4999999995</v>
      </c>
    </row>
    <row r="461" spans="1:14" ht="12.75">
      <c r="A461" s="33" t="s">
        <v>179</v>
      </c>
      <c r="B461" s="36">
        <f t="shared" si="39"/>
        <v>25382202.599999998</v>
      </c>
      <c r="C461" s="36">
        <v>1863465.0000000002</v>
      </c>
      <c r="D461" s="36">
        <v>1825065.7000000002</v>
      </c>
      <c r="E461" s="36">
        <v>2368736.3</v>
      </c>
      <c r="F461" s="36">
        <v>2074780.2000000002</v>
      </c>
      <c r="G461" s="36">
        <v>2881302.3</v>
      </c>
      <c r="H461" s="36">
        <v>2173325.1</v>
      </c>
      <c r="I461" s="36">
        <v>2029096.4000000001</v>
      </c>
      <c r="J461" s="36">
        <v>2337018.4000000004</v>
      </c>
      <c r="K461" s="36">
        <v>1891966</v>
      </c>
      <c r="L461" s="36">
        <v>1966812.5</v>
      </c>
      <c r="M461" s="36">
        <v>2192136.2</v>
      </c>
      <c r="N461" s="36">
        <v>1778498.5000000002</v>
      </c>
    </row>
    <row r="462" spans="1:14" ht="12.75">
      <c r="A462" s="33" t="s">
        <v>198</v>
      </c>
      <c r="B462" s="36">
        <f t="shared" si="39"/>
        <v>2243061.4000000004</v>
      </c>
      <c r="C462" s="36">
        <v>170774.50000000006</v>
      </c>
      <c r="D462" s="36">
        <v>159071.80000000002</v>
      </c>
      <c r="E462" s="36">
        <v>224730.3</v>
      </c>
      <c r="F462" s="36">
        <v>222440.20000000004</v>
      </c>
      <c r="G462" s="36">
        <v>281658.29999999993</v>
      </c>
      <c r="H462" s="36">
        <v>191170.50000000003</v>
      </c>
      <c r="I462" s="36">
        <v>218139.8</v>
      </c>
      <c r="J462" s="36">
        <v>230812</v>
      </c>
      <c r="K462" s="36">
        <v>98711.4</v>
      </c>
      <c r="L462" s="36">
        <v>145027.1</v>
      </c>
      <c r="M462" s="36">
        <v>170906.8</v>
      </c>
      <c r="N462" s="36">
        <v>129618.69999999998</v>
      </c>
    </row>
    <row r="463" spans="1:14" ht="12.75">
      <c r="A463" s="33" t="s">
        <v>9</v>
      </c>
      <c r="B463" s="36">
        <f t="shared" si="39"/>
        <v>10109525.399999999</v>
      </c>
      <c r="C463" s="36">
        <v>854220.1</v>
      </c>
      <c r="D463" s="36">
        <v>692707.5999999999</v>
      </c>
      <c r="E463" s="36">
        <v>874194.4</v>
      </c>
      <c r="F463" s="36">
        <v>771400.6</v>
      </c>
      <c r="G463" s="36">
        <v>1185035</v>
      </c>
      <c r="H463" s="36">
        <v>979907.9000000001</v>
      </c>
      <c r="I463" s="36">
        <v>815509.7999999999</v>
      </c>
      <c r="J463" s="36">
        <v>895147.0999999999</v>
      </c>
      <c r="K463" s="36">
        <v>831516.6</v>
      </c>
      <c r="L463" s="36">
        <v>859844.8</v>
      </c>
      <c r="M463" s="36">
        <v>746954.8000000002</v>
      </c>
      <c r="N463" s="36">
        <v>603086.7</v>
      </c>
    </row>
    <row r="464" spans="1:14" ht="12.75">
      <c r="A464" s="33" t="s">
        <v>180</v>
      </c>
      <c r="B464" s="36">
        <f t="shared" si="39"/>
        <v>5050186.699999999</v>
      </c>
      <c r="C464" s="36">
        <v>364392.60000000003</v>
      </c>
      <c r="D464" s="36">
        <v>332109.3</v>
      </c>
      <c r="E464" s="36">
        <v>442067.69999999984</v>
      </c>
      <c r="F464" s="36">
        <v>432439.6000000001</v>
      </c>
      <c r="G464" s="36">
        <v>620842.2000000001</v>
      </c>
      <c r="H464" s="36">
        <v>470320.5999999999</v>
      </c>
      <c r="I464" s="36">
        <v>411986.6</v>
      </c>
      <c r="J464" s="36">
        <v>425846.89999999997</v>
      </c>
      <c r="K464" s="36">
        <v>382551.6</v>
      </c>
      <c r="L464" s="36">
        <v>398436.6</v>
      </c>
      <c r="M464" s="36">
        <v>413212.3999999999</v>
      </c>
      <c r="N464" s="36">
        <v>355980.5999999999</v>
      </c>
    </row>
    <row r="465" spans="1:14" ht="12.75">
      <c r="A465" s="33" t="s">
        <v>5</v>
      </c>
      <c r="B465" s="36">
        <f t="shared" si="39"/>
        <v>3695292.8000000003</v>
      </c>
      <c r="C465" s="36">
        <v>277151.19999999995</v>
      </c>
      <c r="D465" s="36">
        <v>257841.19999999995</v>
      </c>
      <c r="E465" s="36">
        <v>323006.10000000003</v>
      </c>
      <c r="F465" s="36">
        <v>304141.19999999995</v>
      </c>
      <c r="G465" s="36">
        <v>434910.60000000003</v>
      </c>
      <c r="H465" s="36">
        <v>318921.89999999997</v>
      </c>
      <c r="I465" s="36">
        <v>285542.50000000006</v>
      </c>
      <c r="J465" s="36">
        <v>338337.69999999995</v>
      </c>
      <c r="K465" s="36">
        <v>308149.69999999995</v>
      </c>
      <c r="L465" s="36">
        <v>296820.5</v>
      </c>
      <c r="M465" s="36">
        <v>293653.9</v>
      </c>
      <c r="N465" s="36">
        <v>256816.3</v>
      </c>
    </row>
    <row r="466" spans="1:14" ht="12.75">
      <c r="A466" s="33" t="s">
        <v>6</v>
      </c>
      <c r="B466" s="36">
        <f t="shared" si="39"/>
        <v>10801447.3</v>
      </c>
      <c r="C466" s="36">
        <v>811459.1</v>
      </c>
      <c r="D466" s="36">
        <v>720544.5000000002</v>
      </c>
      <c r="E466" s="36">
        <v>1024930.2000000001</v>
      </c>
      <c r="F466" s="36">
        <v>896790.7999999998</v>
      </c>
      <c r="G466" s="36">
        <v>1285125.7000000004</v>
      </c>
      <c r="H466" s="36">
        <v>1017413.7999999999</v>
      </c>
      <c r="I466" s="36">
        <v>977301.8000000002</v>
      </c>
      <c r="J466" s="36">
        <v>965165.8999999999</v>
      </c>
      <c r="K466" s="36">
        <v>877808.2</v>
      </c>
      <c r="L466" s="36">
        <v>798537.7999999998</v>
      </c>
      <c r="M466" s="36">
        <v>781854.2</v>
      </c>
      <c r="N466" s="36">
        <v>644515.2999999999</v>
      </c>
    </row>
    <row r="467" spans="1:14" ht="12.75">
      <c r="A467" s="33" t="s">
        <v>228</v>
      </c>
      <c r="B467" s="36">
        <f t="shared" si="39"/>
        <v>1919187.9</v>
      </c>
      <c r="C467" s="36">
        <v>113342.60000000002</v>
      </c>
      <c r="D467" s="36">
        <v>116346.59999999999</v>
      </c>
      <c r="E467" s="36">
        <v>179056.99999999994</v>
      </c>
      <c r="F467" s="36">
        <v>165280.4</v>
      </c>
      <c r="G467" s="36">
        <v>221757.80000000002</v>
      </c>
      <c r="H467" s="36">
        <v>193588.9</v>
      </c>
      <c r="I467" s="36">
        <v>173623.69999999998</v>
      </c>
      <c r="J467" s="36">
        <v>180889.40000000002</v>
      </c>
      <c r="K467" s="36">
        <v>149746.3</v>
      </c>
      <c r="L467" s="36">
        <v>135194.80000000002</v>
      </c>
      <c r="M467" s="36">
        <v>165976.7</v>
      </c>
      <c r="N467" s="36">
        <v>124383.70000000001</v>
      </c>
    </row>
    <row r="468" spans="1:14" ht="12.75">
      <c r="A468" s="33" t="s">
        <v>181</v>
      </c>
      <c r="B468" s="36">
        <f t="shared" si="39"/>
        <v>25701705.200000003</v>
      </c>
      <c r="C468" s="36">
        <v>2186047.4000000004</v>
      </c>
      <c r="D468" s="36">
        <v>1810025.3000000003</v>
      </c>
      <c r="E468" s="36">
        <v>2532603.4999999995</v>
      </c>
      <c r="F468" s="36">
        <v>2131764.9000000004</v>
      </c>
      <c r="G468" s="36">
        <v>2771951.8000000007</v>
      </c>
      <c r="H468" s="36">
        <v>2067399.8</v>
      </c>
      <c r="I468" s="36">
        <v>2146083.3000000003</v>
      </c>
      <c r="J468" s="36">
        <v>2536640.7</v>
      </c>
      <c r="K468" s="36">
        <v>1660992.6000000003</v>
      </c>
      <c r="L468" s="36">
        <v>1940042.4</v>
      </c>
      <c r="M468" s="36">
        <v>2257607.6000000006</v>
      </c>
      <c r="N468" s="36">
        <v>1660545.9000000001</v>
      </c>
    </row>
    <row r="469" spans="1:14" ht="12.75">
      <c r="A469" s="33" t="s">
        <v>257</v>
      </c>
      <c r="B469" s="36">
        <f t="shared" si="39"/>
        <v>2686768.4</v>
      </c>
      <c r="C469" s="36">
        <v>0</v>
      </c>
      <c r="D469" s="36">
        <v>0</v>
      </c>
      <c r="E469" s="36">
        <v>0</v>
      </c>
      <c r="F469" s="36">
        <v>32299.3</v>
      </c>
      <c r="G469" s="36">
        <v>68387.50000000001</v>
      </c>
      <c r="H469" s="36">
        <v>157139</v>
      </c>
      <c r="I469" s="36">
        <v>320699.89999999997</v>
      </c>
      <c r="J469" s="36">
        <v>458872.5999999999</v>
      </c>
      <c r="K469" s="36">
        <v>387829.6000000001</v>
      </c>
      <c r="L469" s="36">
        <v>396154.79999999993</v>
      </c>
      <c r="M469" s="36">
        <v>472195.00000000006</v>
      </c>
      <c r="N469" s="36">
        <v>393190.70000000007</v>
      </c>
    </row>
    <row r="470" spans="1:14" ht="12.75">
      <c r="A470" s="33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</row>
    <row r="471" spans="1:14" ht="12.75">
      <c r="A471" s="33" t="s">
        <v>20</v>
      </c>
      <c r="B471" s="35">
        <f>SUM(C471:N471)</f>
        <v>181402763.3</v>
      </c>
      <c r="C471" s="35">
        <f aca="true" t="shared" si="40" ref="C471:L471">SUM(C453:C469)</f>
        <v>13946797.7</v>
      </c>
      <c r="D471" s="35">
        <f t="shared" si="40"/>
        <v>12451461.100000001</v>
      </c>
      <c r="E471" s="35">
        <f t="shared" si="40"/>
        <v>16632099.2</v>
      </c>
      <c r="F471" s="35">
        <f t="shared" si="40"/>
        <v>14966188</v>
      </c>
      <c r="G471" s="35">
        <f t="shared" si="40"/>
        <v>20291529.700000003</v>
      </c>
      <c r="H471" s="35">
        <f t="shared" si="40"/>
        <v>15972968.800000003</v>
      </c>
      <c r="I471" s="35">
        <f t="shared" si="40"/>
        <v>15085276.200000001</v>
      </c>
      <c r="J471" s="35">
        <f t="shared" si="40"/>
        <v>17070718.600000005</v>
      </c>
      <c r="K471" s="35">
        <f t="shared" si="40"/>
        <v>13676162.799999999</v>
      </c>
      <c r="L471" s="35">
        <f t="shared" si="40"/>
        <v>14197279.500000002</v>
      </c>
      <c r="M471" s="35">
        <f>SUM(M453:M469)</f>
        <v>14857725.200000003</v>
      </c>
      <c r="N471" s="35">
        <f>SUM(N453:N469)</f>
        <v>12254556.5</v>
      </c>
    </row>
    <row r="473" spans="1:13" ht="12.75">
      <c r="A473" s="13" t="s">
        <v>212</v>
      </c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</row>
    <row r="474" spans="1:14" ht="12.75">
      <c r="A474" s="33"/>
      <c r="B474" s="35">
        <f>SUM(C474:N474)</f>
        <v>136798817.89999998</v>
      </c>
      <c r="C474" s="35">
        <v>10520078.839999998</v>
      </c>
      <c r="D474" s="35">
        <v>8870455.209999997</v>
      </c>
      <c r="E474" s="35">
        <v>13119996.92</v>
      </c>
      <c r="F474" s="35">
        <v>11433716.590000002</v>
      </c>
      <c r="G474" s="35">
        <v>15809790.040000001</v>
      </c>
      <c r="H474" s="35">
        <v>11873923.200000001</v>
      </c>
      <c r="I474" s="35">
        <v>11309601.33</v>
      </c>
      <c r="J474" s="35">
        <v>12895473.630000003</v>
      </c>
      <c r="K474" s="35">
        <v>10252432.370000001</v>
      </c>
      <c r="L474" s="35">
        <v>10578786.469999995</v>
      </c>
      <c r="M474" s="35">
        <v>10896381.879999999</v>
      </c>
      <c r="N474" s="35">
        <v>9238181.420000002</v>
      </c>
    </row>
    <row r="475" spans="2:14" ht="18">
      <c r="B475" s="39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</row>
    <row r="476" ht="12.75">
      <c r="A476" s="1" t="s">
        <v>258</v>
      </c>
    </row>
    <row r="480" ht="12.75">
      <c r="A480" s="2" t="s">
        <v>259</v>
      </c>
    </row>
    <row r="481" spans="1:2" ht="12.75">
      <c r="A481" s="2"/>
      <c r="B481" s="11" t="s">
        <v>112</v>
      </c>
    </row>
    <row r="482" spans="1:14" ht="12.75">
      <c r="A482" s="2" t="s">
        <v>0</v>
      </c>
      <c r="B482" s="3" t="s">
        <v>1</v>
      </c>
      <c r="C482" s="22" t="s">
        <v>260</v>
      </c>
      <c r="D482" s="22" t="s">
        <v>261</v>
      </c>
      <c r="E482" s="22" t="s">
        <v>262</v>
      </c>
      <c r="F482" s="22" t="s">
        <v>263</v>
      </c>
      <c r="G482" s="22" t="s">
        <v>264</v>
      </c>
      <c r="H482" s="22" t="s">
        <v>265</v>
      </c>
      <c r="I482" s="22" t="s">
        <v>266</v>
      </c>
      <c r="J482" s="22" t="s">
        <v>267</v>
      </c>
      <c r="K482" s="22" t="s">
        <v>268</v>
      </c>
      <c r="L482" s="22" t="s">
        <v>269</v>
      </c>
      <c r="M482" s="22" t="s">
        <v>270</v>
      </c>
      <c r="N482" s="22" t="s">
        <v>271</v>
      </c>
    </row>
    <row r="483" ht="12.75">
      <c r="N483" s="1" t="s">
        <v>256</v>
      </c>
    </row>
    <row r="484" spans="1:14" ht="12.75">
      <c r="A484" s="33" t="s">
        <v>177</v>
      </c>
      <c r="B484" s="36">
        <f>SUM(C484:N484)</f>
        <v>23698396.5</v>
      </c>
      <c r="C484" s="36">
        <v>1825657.6</v>
      </c>
      <c r="D484" s="36">
        <v>1834754.4999999998</v>
      </c>
      <c r="E484" s="36">
        <v>2427966.5999999996</v>
      </c>
      <c r="F484" s="36">
        <v>2073033.8000000003</v>
      </c>
      <c r="G484" s="36">
        <v>2620089.9000000004</v>
      </c>
      <c r="H484" s="36">
        <v>1929993.8</v>
      </c>
      <c r="I484" s="36">
        <v>1838728.5999999999</v>
      </c>
      <c r="J484" s="36">
        <v>1914773.0999999996</v>
      </c>
      <c r="K484" s="36">
        <v>1738357.3</v>
      </c>
      <c r="L484" s="36">
        <v>1971702.9999999998</v>
      </c>
      <c r="M484" s="36">
        <v>1951323</v>
      </c>
      <c r="N484" s="36">
        <v>1572015.2999999998</v>
      </c>
    </row>
    <row r="485" spans="1:14" ht="12.75">
      <c r="A485" s="33" t="s">
        <v>8</v>
      </c>
      <c r="B485" s="36">
        <f aca="true" t="shared" si="41" ref="B485:B500">SUM(C485:N485)</f>
        <v>4215755.8</v>
      </c>
      <c r="C485" s="36">
        <v>367122.00000000006</v>
      </c>
      <c r="D485" s="36">
        <v>287778.79999999993</v>
      </c>
      <c r="E485" s="36">
        <v>362617.69999999995</v>
      </c>
      <c r="F485" s="36">
        <v>304658.9</v>
      </c>
      <c r="G485" s="36">
        <v>514354.79999999993</v>
      </c>
      <c r="H485" s="36">
        <v>427936.79999999993</v>
      </c>
      <c r="I485" s="36">
        <v>329707.29999999993</v>
      </c>
      <c r="J485" s="36">
        <v>409483.30000000005</v>
      </c>
      <c r="K485" s="36">
        <v>293850.39999999997</v>
      </c>
      <c r="L485" s="36">
        <v>288910.10000000003</v>
      </c>
      <c r="M485" s="36">
        <v>323464.10000000003</v>
      </c>
      <c r="N485" s="36">
        <v>305871.6</v>
      </c>
    </row>
    <row r="486" spans="1:14" ht="12.75">
      <c r="A486" s="33" t="s">
        <v>10</v>
      </c>
      <c r="B486" s="36">
        <f t="shared" si="41"/>
        <v>4443790.500000001</v>
      </c>
      <c r="C486" s="36">
        <v>287058.9000000001</v>
      </c>
      <c r="D486" s="36">
        <v>264199</v>
      </c>
      <c r="E486" s="36">
        <v>400201.2</v>
      </c>
      <c r="F486" s="36">
        <v>326425.80000000005</v>
      </c>
      <c r="G486" s="36">
        <v>535862.3</v>
      </c>
      <c r="H486" s="36">
        <v>423220.60000000003</v>
      </c>
      <c r="I486" s="36">
        <v>358810.79999999993</v>
      </c>
      <c r="J486" s="36">
        <v>450272.2</v>
      </c>
      <c r="K486" s="36">
        <v>337849.80000000005</v>
      </c>
      <c r="L486" s="36">
        <v>381503.0999999999</v>
      </c>
      <c r="M486" s="36">
        <v>319385.7</v>
      </c>
      <c r="N486" s="36">
        <v>359001.10000000015</v>
      </c>
    </row>
    <row r="487" spans="1:14" ht="12.75">
      <c r="A487" s="33" t="s">
        <v>19</v>
      </c>
      <c r="B487" s="36">
        <f t="shared" si="41"/>
        <v>16168827.099999998</v>
      </c>
      <c r="C487" s="36">
        <v>1177619.7</v>
      </c>
      <c r="D487" s="36">
        <v>1111903.5</v>
      </c>
      <c r="E487" s="36">
        <v>1486110.3000000003</v>
      </c>
      <c r="F487" s="36">
        <v>1358025.1</v>
      </c>
      <c r="G487" s="36">
        <v>1794714.3999999997</v>
      </c>
      <c r="H487" s="36">
        <v>1452266.9999999995</v>
      </c>
      <c r="I487" s="36">
        <v>1343464.0999999999</v>
      </c>
      <c r="J487" s="36">
        <v>1408527.6000000003</v>
      </c>
      <c r="K487" s="36">
        <v>1172273.4</v>
      </c>
      <c r="L487" s="36">
        <v>1380228.0000000002</v>
      </c>
      <c r="M487" s="36">
        <v>1286099.2</v>
      </c>
      <c r="N487" s="36">
        <v>1197594.7999999998</v>
      </c>
    </row>
    <row r="488" spans="1:14" ht="12.75">
      <c r="A488" s="33" t="s">
        <v>197</v>
      </c>
      <c r="B488" s="36">
        <f t="shared" si="41"/>
        <v>4433205.7</v>
      </c>
      <c r="C488" s="36">
        <v>340832.7</v>
      </c>
      <c r="D488" s="36">
        <v>287294.49999999994</v>
      </c>
      <c r="E488" s="36">
        <v>373553.6</v>
      </c>
      <c r="F488" s="36">
        <v>362293.80000000005</v>
      </c>
      <c r="G488" s="36">
        <v>566016.1</v>
      </c>
      <c r="H488" s="36">
        <v>391931.5</v>
      </c>
      <c r="I488" s="36">
        <v>346640.49999999994</v>
      </c>
      <c r="J488" s="36">
        <v>425293.9</v>
      </c>
      <c r="K488" s="36">
        <v>324214.4999999999</v>
      </c>
      <c r="L488" s="36">
        <v>325130</v>
      </c>
      <c r="M488" s="36">
        <v>359249.8</v>
      </c>
      <c r="N488" s="36">
        <v>330754.79999999993</v>
      </c>
    </row>
    <row r="489" spans="1:14" ht="12.75">
      <c r="A489" s="33" t="s">
        <v>18</v>
      </c>
      <c r="B489" s="36">
        <f t="shared" si="41"/>
        <v>4834171.4</v>
      </c>
      <c r="C489" s="36">
        <v>399457.30000000005</v>
      </c>
      <c r="D489" s="36">
        <v>411487.00000000006</v>
      </c>
      <c r="E489" s="36">
        <v>361532.30000000005</v>
      </c>
      <c r="F489" s="36">
        <v>411783.19999999984</v>
      </c>
      <c r="G489" s="36">
        <v>617012.3</v>
      </c>
      <c r="H489" s="36">
        <v>432728.49999999994</v>
      </c>
      <c r="I489" s="36">
        <v>369603.5</v>
      </c>
      <c r="J489" s="36">
        <v>439718.60000000003</v>
      </c>
      <c r="K489" s="36">
        <v>304810.10000000003</v>
      </c>
      <c r="L489" s="36">
        <v>397576.8999999999</v>
      </c>
      <c r="M489" s="36">
        <v>356952.3</v>
      </c>
      <c r="N489" s="36">
        <v>331509.39999999997</v>
      </c>
    </row>
    <row r="490" spans="1:14" ht="12.75">
      <c r="A490" s="33" t="s">
        <v>11</v>
      </c>
      <c r="B490" s="36">
        <f t="shared" si="41"/>
        <v>11428361.6</v>
      </c>
      <c r="C490" s="36">
        <v>871894.5</v>
      </c>
      <c r="D490" s="36">
        <v>844703.0999999999</v>
      </c>
      <c r="E490" s="36">
        <v>1138794.7999999998</v>
      </c>
      <c r="F490" s="36">
        <v>1001827.3999999999</v>
      </c>
      <c r="G490" s="36">
        <v>1274181.4999999998</v>
      </c>
      <c r="H490" s="36">
        <v>1010767.7000000001</v>
      </c>
      <c r="I490" s="36">
        <v>903713.7000000002</v>
      </c>
      <c r="J490" s="36">
        <v>977015.4999999999</v>
      </c>
      <c r="K490" s="36">
        <v>784345.7999999999</v>
      </c>
      <c r="L490" s="36">
        <v>935252.4999999999</v>
      </c>
      <c r="M490" s="36">
        <v>891975.2000000002</v>
      </c>
      <c r="N490" s="36">
        <v>793889.8999999999</v>
      </c>
    </row>
    <row r="491" spans="1:14" ht="12.75">
      <c r="A491" s="33" t="s">
        <v>178</v>
      </c>
      <c r="B491" s="36">
        <f t="shared" si="41"/>
        <v>18074283.3</v>
      </c>
      <c r="C491" s="36">
        <v>1400869.0999999994</v>
      </c>
      <c r="D491" s="36">
        <v>1345409.7999999996</v>
      </c>
      <c r="E491" s="36">
        <v>1503282.8</v>
      </c>
      <c r="F491" s="36">
        <v>1455524.5</v>
      </c>
      <c r="G491" s="36">
        <v>1883719</v>
      </c>
      <c r="H491" s="36">
        <v>1662947.7999999998</v>
      </c>
      <c r="I491" s="36">
        <v>1647689.9</v>
      </c>
      <c r="J491" s="36">
        <v>2274520.8</v>
      </c>
      <c r="K491" s="36">
        <v>1342964.1999999997</v>
      </c>
      <c r="L491" s="36">
        <v>1287375.9000000004</v>
      </c>
      <c r="M491" s="36">
        <v>1330831.4</v>
      </c>
      <c r="N491" s="36">
        <v>939148.1</v>
      </c>
    </row>
    <row r="492" spans="1:14" ht="12.75">
      <c r="A492" s="33" t="s">
        <v>179</v>
      </c>
      <c r="B492" s="36">
        <f t="shared" si="41"/>
        <v>25201454.599999994</v>
      </c>
      <c r="C492" s="36">
        <v>2031663.6999999997</v>
      </c>
      <c r="D492" s="36">
        <v>1985001.0999999996</v>
      </c>
      <c r="E492" s="36">
        <v>2288304.5999999996</v>
      </c>
      <c r="F492" s="36">
        <v>2044844.2</v>
      </c>
      <c r="G492" s="36">
        <v>2802240.7000000007</v>
      </c>
      <c r="H492" s="36">
        <v>2078796.2999999996</v>
      </c>
      <c r="I492" s="36">
        <v>1901193.4999999998</v>
      </c>
      <c r="J492" s="36">
        <v>2272430.9</v>
      </c>
      <c r="K492" s="36">
        <v>1873744.4</v>
      </c>
      <c r="L492" s="36">
        <v>2158976.1999999997</v>
      </c>
      <c r="M492" s="36">
        <v>1949576.7000000004</v>
      </c>
      <c r="N492" s="36">
        <v>1814682.2999999998</v>
      </c>
    </row>
    <row r="493" spans="1:14" ht="12.75">
      <c r="A493" s="33" t="s">
        <v>198</v>
      </c>
      <c r="B493" s="36">
        <f t="shared" si="41"/>
        <v>1983095.3000000003</v>
      </c>
      <c r="C493" s="36">
        <v>162001.2</v>
      </c>
      <c r="D493" s="36">
        <v>135148.50000000003</v>
      </c>
      <c r="E493" s="36">
        <v>170498.09999999995</v>
      </c>
      <c r="F493" s="36">
        <v>165498.99999999997</v>
      </c>
      <c r="G493" s="36">
        <v>273316</v>
      </c>
      <c r="H493" s="36">
        <v>212673.2</v>
      </c>
      <c r="I493" s="36">
        <v>129564.60000000002</v>
      </c>
      <c r="J493" s="36">
        <v>196805.3</v>
      </c>
      <c r="K493" s="36">
        <v>138881.90000000002</v>
      </c>
      <c r="L493" s="36">
        <v>145235</v>
      </c>
      <c r="M493" s="36">
        <v>151676.40000000002</v>
      </c>
      <c r="N493" s="36">
        <v>101796.09999999999</v>
      </c>
    </row>
    <row r="494" spans="1:14" ht="12.75">
      <c r="A494" s="33" t="s">
        <v>9</v>
      </c>
      <c r="B494" s="36">
        <f t="shared" si="41"/>
        <v>9670492.100000001</v>
      </c>
      <c r="C494" s="36">
        <v>795285.9000000001</v>
      </c>
      <c r="D494" s="36">
        <v>730427.7999999999</v>
      </c>
      <c r="E494" s="36">
        <v>808593.2000000001</v>
      </c>
      <c r="F494" s="36">
        <v>720980.1000000001</v>
      </c>
      <c r="G494" s="36">
        <v>1074645.3</v>
      </c>
      <c r="H494" s="36">
        <v>850873.9000000001</v>
      </c>
      <c r="I494" s="36">
        <v>790478.4999999998</v>
      </c>
      <c r="J494" s="36">
        <v>798294.2000000001</v>
      </c>
      <c r="K494" s="36">
        <v>790723.9999999999</v>
      </c>
      <c r="L494" s="36">
        <v>892758.3000000002</v>
      </c>
      <c r="M494" s="36">
        <v>751694.5000000001</v>
      </c>
      <c r="N494" s="36">
        <v>665736.4000000001</v>
      </c>
    </row>
    <row r="495" spans="1:14" ht="12.75">
      <c r="A495" s="33" t="s">
        <v>180</v>
      </c>
      <c r="B495" s="36">
        <f t="shared" si="41"/>
        <v>5196127</v>
      </c>
      <c r="C495" s="36">
        <v>448104.8</v>
      </c>
      <c r="D495" s="36">
        <v>372740.70000000007</v>
      </c>
      <c r="E495" s="36">
        <v>414954.9</v>
      </c>
      <c r="F495" s="36">
        <v>407993.7999999999</v>
      </c>
      <c r="G495" s="36">
        <v>567911.1</v>
      </c>
      <c r="H495" s="36">
        <v>451153.69999999995</v>
      </c>
      <c r="I495" s="36">
        <v>457893.39999999997</v>
      </c>
      <c r="J495" s="36">
        <v>507331.7000000002</v>
      </c>
      <c r="K495" s="36">
        <v>339138.2</v>
      </c>
      <c r="L495" s="36">
        <v>431541.49999999994</v>
      </c>
      <c r="M495" s="36">
        <v>409566.99999999994</v>
      </c>
      <c r="N495" s="36">
        <v>387796.20000000007</v>
      </c>
    </row>
    <row r="496" spans="1:14" ht="12.75">
      <c r="A496" s="33" t="s">
        <v>5</v>
      </c>
      <c r="B496" s="36">
        <f t="shared" si="41"/>
        <v>3440767.5</v>
      </c>
      <c r="C496" s="36">
        <v>264378.8</v>
      </c>
      <c r="D496" s="36">
        <v>226173.09999999995</v>
      </c>
      <c r="E496" s="36">
        <v>289070.9</v>
      </c>
      <c r="F496" s="36">
        <v>262305.6</v>
      </c>
      <c r="G496" s="36">
        <v>388372.9</v>
      </c>
      <c r="H496" s="36">
        <v>292148.1</v>
      </c>
      <c r="I496" s="36">
        <v>334704.69999999995</v>
      </c>
      <c r="J496" s="36">
        <v>362190.80000000005</v>
      </c>
      <c r="K496" s="36">
        <v>245690.4</v>
      </c>
      <c r="L496" s="36">
        <v>279676.1</v>
      </c>
      <c r="M496" s="36">
        <v>236763.2</v>
      </c>
      <c r="N496" s="36">
        <v>259292.90000000005</v>
      </c>
    </row>
    <row r="497" spans="1:14" ht="12.75">
      <c r="A497" s="33" t="s">
        <v>6</v>
      </c>
      <c r="B497" s="36">
        <f t="shared" si="41"/>
        <v>10298219.299999999</v>
      </c>
      <c r="C497" s="36">
        <v>707753.9000000001</v>
      </c>
      <c r="D497" s="36">
        <v>725056.3999999999</v>
      </c>
      <c r="E497" s="36">
        <v>853150.6000000003</v>
      </c>
      <c r="F497" s="36">
        <v>851821.0999999999</v>
      </c>
      <c r="G497" s="36">
        <v>1239700.5000000002</v>
      </c>
      <c r="H497" s="36">
        <v>968374.1000000002</v>
      </c>
      <c r="I497" s="36">
        <v>827021.7999999999</v>
      </c>
      <c r="J497" s="36">
        <v>1024179.5000000001</v>
      </c>
      <c r="K497" s="36">
        <v>792197.4</v>
      </c>
      <c r="L497" s="36">
        <v>843587.7000000002</v>
      </c>
      <c r="M497" s="36">
        <v>763812.6</v>
      </c>
      <c r="N497" s="36">
        <v>701563.6999999998</v>
      </c>
    </row>
    <row r="498" spans="1:14" ht="12.75">
      <c r="A498" s="33" t="s">
        <v>228</v>
      </c>
      <c r="B498" s="36">
        <f t="shared" si="41"/>
        <v>1984102.4</v>
      </c>
      <c r="C498" s="36">
        <v>125946.20000000001</v>
      </c>
      <c r="D498" s="36">
        <v>152723.7</v>
      </c>
      <c r="E498" s="36">
        <v>186508.89999999997</v>
      </c>
      <c r="F498" s="36">
        <v>175230.6</v>
      </c>
      <c r="G498" s="36">
        <v>256537.69999999998</v>
      </c>
      <c r="H498" s="36">
        <v>187870.89999999997</v>
      </c>
      <c r="I498" s="36">
        <v>189008.69999999998</v>
      </c>
      <c r="J498" s="36">
        <v>160278.4</v>
      </c>
      <c r="K498" s="36">
        <v>135409.1</v>
      </c>
      <c r="L498" s="36">
        <v>145785.50000000003</v>
      </c>
      <c r="M498" s="36">
        <v>135838.89999999997</v>
      </c>
      <c r="N498" s="36">
        <v>132963.80000000002</v>
      </c>
    </row>
    <row r="499" spans="1:14" ht="12.75">
      <c r="A499" s="33" t="s">
        <v>181</v>
      </c>
      <c r="B499" s="36">
        <f t="shared" si="41"/>
        <v>25639340.3</v>
      </c>
      <c r="C499" s="36">
        <v>1831595.8999999997</v>
      </c>
      <c r="D499" s="36">
        <v>1910589</v>
      </c>
      <c r="E499" s="36">
        <v>2343106.3999999994</v>
      </c>
      <c r="F499" s="36">
        <v>2355087.6000000006</v>
      </c>
      <c r="G499" s="36">
        <v>2962848.6</v>
      </c>
      <c r="H499" s="36">
        <v>2206795.8</v>
      </c>
      <c r="I499" s="36">
        <v>2087498.5999999999</v>
      </c>
      <c r="J499" s="36">
        <v>2694209</v>
      </c>
      <c r="K499" s="36">
        <v>1654102.4999999998</v>
      </c>
      <c r="L499" s="36">
        <v>1902109.0999999999</v>
      </c>
      <c r="M499" s="36">
        <v>2025164.9999999998</v>
      </c>
      <c r="N499" s="36">
        <v>1666232.8000000003</v>
      </c>
    </row>
    <row r="500" spans="1:14" ht="12.75">
      <c r="A500" s="33" t="s">
        <v>257</v>
      </c>
      <c r="B500" s="36">
        <f t="shared" si="41"/>
        <v>8052566.800000001</v>
      </c>
      <c r="C500" s="36">
        <v>519835.99999999994</v>
      </c>
      <c r="D500" s="36">
        <v>545087.6</v>
      </c>
      <c r="E500" s="36">
        <v>591418.1</v>
      </c>
      <c r="F500" s="36">
        <v>592146.1</v>
      </c>
      <c r="G500" s="36">
        <v>870714.0000000001</v>
      </c>
      <c r="H500" s="36">
        <v>785569.8</v>
      </c>
      <c r="I500" s="36">
        <v>735270.8999999999</v>
      </c>
      <c r="J500" s="36">
        <v>846596.8999999999</v>
      </c>
      <c r="K500" s="36">
        <v>574822.2</v>
      </c>
      <c r="L500" s="36">
        <v>647881.9000000001</v>
      </c>
      <c r="M500" s="36">
        <v>718954.1999999998</v>
      </c>
      <c r="N500" s="36">
        <v>624269.1</v>
      </c>
    </row>
    <row r="501" spans="1:14" ht="12.75">
      <c r="A501" s="33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</row>
    <row r="502" spans="1:14" ht="12.75">
      <c r="A502" s="33" t="s">
        <v>20</v>
      </c>
      <c r="B502" s="35">
        <f>SUM(C502:N502)</f>
        <v>178762957.20000002</v>
      </c>
      <c r="C502" s="35">
        <f aca="true" t="shared" si="42" ref="C502:L502">SUM(C484:C500)</f>
        <v>13557078.200000001</v>
      </c>
      <c r="D502" s="35">
        <f t="shared" si="42"/>
        <v>13170478.099999998</v>
      </c>
      <c r="E502" s="35">
        <f t="shared" si="42"/>
        <v>15999664.999999998</v>
      </c>
      <c r="F502" s="35">
        <f t="shared" si="42"/>
        <v>14869480.6</v>
      </c>
      <c r="G502" s="35">
        <f t="shared" si="42"/>
        <v>20242237.1</v>
      </c>
      <c r="H502" s="35">
        <f t="shared" si="42"/>
        <v>15766049.499999996</v>
      </c>
      <c r="I502" s="35">
        <f t="shared" si="42"/>
        <v>14590993.1</v>
      </c>
      <c r="J502" s="35">
        <f t="shared" si="42"/>
        <v>17161921.700000003</v>
      </c>
      <c r="K502" s="35">
        <f t="shared" si="42"/>
        <v>12843375.6</v>
      </c>
      <c r="L502" s="35">
        <f t="shared" si="42"/>
        <v>14415230.8</v>
      </c>
      <c r="M502" s="35">
        <f>SUM(M484:M500)</f>
        <v>13962329.2</v>
      </c>
      <c r="N502" s="35">
        <f>SUM(N484:N500)</f>
        <v>12184118.299999999</v>
      </c>
    </row>
    <row r="504" spans="1:13" ht="12.75">
      <c r="A504" s="13" t="s">
        <v>212</v>
      </c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</row>
    <row r="505" spans="1:14" ht="12.75">
      <c r="A505" s="33"/>
      <c r="B505" s="35">
        <f>SUM(C505:N505)</f>
        <v>133303639.14</v>
      </c>
      <c r="C505" s="35">
        <v>10136632.53</v>
      </c>
      <c r="D505" s="35">
        <v>9798163.440000001</v>
      </c>
      <c r="E505" s="35">
        <v>11997860.26</v>
      </c>
      <c r="F505" s="35">
        <v>11297355.14</v>
      </c>
      <c r="G505" s="35">
        <v>14520054.09</v>
      </c>
      <c r="H505" s="35">
        <v>11658871.81</v>
      </c>
      <c r="I505" s="35">
        <v>11050491.05</v>
      </c>
      <c r="J505" s="35">
        <v>12995368.18</v>
      </c>
      <c r="K505" s="35">
        <v>9576684.16</v>
      </c>
      <c r="L505" s="35">
        <v>10998867.51</v>
      </c>
      <c r="M505" s="35">
        <v>10241360.739999998</v>
      </c>
      <c r="N505" s="35">
        <v>9031930.23</v>
      </c>
    </row>
    <row r="509" ht="12.75">
      <c r="A509" s="2" t="s">
        <v>272</v>
      </c>
    </row>
    <row r="510" spans="1:2" ht="12.75">
      <c r="A510" s="2"/>
      <c r="B510" s="11" t="s">
        <v>112</v>
      </c>
    </row>
    <row r="511" spans="1:14" ht="12.75">
      <c r="A511" s="2" t="s">
        <v>0</v>
      </c>
      <c r="B511" s="3" t="s">
        <v>1</v>
      </c>
      <c r="C511" s="22" t="s">
        <v>273</v>
      </c>
      <c r="D511" s="22" t="s">
        <v>274</v>
      </c>
      <c r="E511" s="22" t="s">
        <v>275</v>
      </c>
      <c r="F511" s="22" t="s">
        <v>276</v>
      </c>
      <c r="G511" s="22" t="s">
        <v>277</v>
      </c>
      <c r="H511" s="22" t="s">
        <v>278</v>
      </c>
      <c r="I511" s="22" t="s">
        <v>279</v>
      </c>
      <c r="J511" s="22" t="s">
        <v>280</v>
      </c>
      <c r="K511" s="22" t="s">
        <v>281</v>
      </c>
      <c r="L511" s="22" t="s">
        <v>282</v>
      </c>
      <c r="M511" s="22" t="s">
        <v>283</v>
      </c>
      <c r="N511" s="22" t="s">
        <v>284</v>
      </c>
    </row>
    <row r="512" ht="12.75">
      <c r="N512" s="1" t="s">
        <v>256</v>
      </c>
    </row>
    <row r="513" spans="1:14" ht="12.75">
      <c r="A513" s="33" t="s">
        <v>177</v>
      </c>
      <c r="B513" s="36">
        <f>SUM(C513:N513)</f>
        <v>20720974.9</v>
      </c>
      <c r="C513" s="36">
        <v>1513727.4000000001</v>
      </c>
      <c r="D513" s="36">
        <v>1459027.5</v>
      </c>
      <c r="E513" s="36">
        <v>1696590.8</v>
      </c>
      <c r="F513" s="36">
        <v>1655658.5000000002</v>
      </c>
      <c r="G513" s="36">
        <v>2348606.3000000003</v>
      </c>
      <c r="H513" s="36">
        <v>1899747.8000000005</v>
      </c>
      <c r="I513" s="43">
        <v>1703482.7</v>
      </c>
      <c r="J513" s="43">
        <v>1976238.0999999999</v>
      </c>
      <c r="K513" s="43">
        <v>1627261.2000000002</v>
      </c>
      <c r="L513" s="43">
        <v>1831978.5999999996</v>
      </c>
      <c r="M513" s="43">
        <v>1533348.4000000004</v>
      </c>
      <c r="N513" s="44">
        <v>1475307.6000000003</v>
      </c>
    </row>
    <row r="514" spans="1:14" ht="12.75">
      <c r="A514" s="33" t="s">
        <v>8</v>
      </c>
      <c r="B514" s="36">
        <f aca="true" t="shared" si="43" ref="B514:B529">SUM(C514:N514)</f>
        <v>3989820.7</v>
      </c>
      <c r="C514" s="36">
        <v>300120.2</v>
      </c>
      <c r="D514" s="36">
        <v>275271.5</v>
      </c>
      <c r="E514" s="36">
        <v>310205.5</v>
      </c>
      <c r="F514" s="36">
        <v>347894.7</v>
      </c>
      <c r="G514" s="36">
        <v>504823.8000000001</v>
      </c>
      <c r="H514" s="36">
        <v>346443.8</v>
      </c>
      <c r="I514" s="43">
        <v>340892.8</v>
      </c>
      <c r="J514" s="43">
        <v>390921</v>
      </c>
      <c r="K514" s="43">
        <v>267755.19999999995</v>
      </c>
      <c r="L514" s="43">
        <v>306886.6</v>
      </c>
      <c r="M514" s="43">
        <v>280343.00000000006</v>
      </c>
      <c r="N514" s="43">
        <v>318262.6</v>
      </c>
    </row>
    <row r="515" spans="1:14" ht="12.75">
      <c r="A515" s="33" t="s">
        <v>10</v>
      </c>
      <c r="B515" s="36">
        <f t="shared" si="43"/>
        <v>4718854</v>
      </c>
      <c r="C515" s="36">
        <v>350617.20000000007</v>
      </c>
      <c r="D515" s="36">
        <v>341829.3</v>
      </c>
      <c r="E515" s="36">
        <v>360656.49999999994</v>
      </c>
      <c r="F515" s="36">
        <v>361651.0000000001</v>
      </c>
      <c r="G515" s="36">
        <v>611726.6</v>
      </c>
      <c r="H515" s="36">
        <v>429892.9</v>
      </c>
      <c r="I515" s="43">
        <v>423420.9</v>
      </c>
      <c r="J515" s="43">
        <v>430638.6000000001</v>
      </c>
      <c r="K515" s="43">
        <v>313361.6</v>
      </c>
      <c r="L515" s="43">
        <v>372585.4000000001</v>
      </c>
      <c r="M515" s="43">
        <v>366666.60000000003</v>
      </c>
      <c r="N515" s="43">
        <v>355807.40000000014</v>
      </c>
    </row>
    <row r="516" spans="1:14" ht="12.75">
      <c r="A516" s="33" t="s">
        <v>19</v>
      </c>
      <c r="B516" s="36">
        <f t="shared" si="43"/>
        <v>15041971.6</v>
      </c>
      <c r="C516" s="36">
        <v>1176445.9000000001</v>
      </c>
      <c r="D516" s="36">
        <v>1088007.6</v>
      </c>
      <c r="E516" s="36">
        <v>1364897.6999999997</v>
      </c>
      <c r="F516" s="36">
        <v>1308033.6</v>
      </c>
      <c r="G516" s="36">
        <v>1691370.2</v>
      </c>
      <c r="H516" s="36">
        <v>1246053.5</v>
      </c>
      <c r="I516" s="43">
        <v>1204084.2999999998</v>
      </c>
      <c r="J516" s="43">
        <v>1360903.2000000002</v>
      </c>
      <c r="K516" s="43">
        <v>1102209.2999999998</v>
      </c>
      <c r="L516" s="43">
        <v>1294437.6</v>
      </c>
      <c r="M516" s="43">
        <v>1128127.0999999999</v>
      </c>
      <c r="N516" s="43">
        <v>1077401.6</v>
      </c>
    </row>
    <row r="517" spans="1:14" ht="12.75">
      <c r="A517" s="33" t="s">
        <v>197</v>
      </c>
      <c r="B517" s="36">
        <f t="shared" si="43"/>
        <v>4772822.899999999</v>
      </c>
      <c r="C517" s="36">
        <v>384438.7</v>
      </c>
      <c r="D517" s="36">
        <v>359884.89999999997</v>
      </c>
      <c r="E517" s="36">
        <v>448512.89999999997</v>
      </c>
      <c r="F517" s="36">
        <v>403698.3000000001</v>
      </c>
      <c r="G517" s="36">
        <v>583443.5</v>
      </c>
      <c r="H517" s="36">
        <v>430401.89999999997</v>
      </c>
      <c r="I517" s="43">
        <v>396998.9</v>
      </c>
      <c r="J517" s="43">
        <v>456407.1000000001</v>
      </c>
      <c r="K517" s="43">
        <v>345295.4</v>
      </c>
      <c r="L517" s="43">
        <v>367578.30000000005</v>
      </c>
      <c r="M517" s="43">
        <v>278736</v>
      </c>
      <c r="N517" s="43">
        <v>317427</v>
      </c>
    </row>
    <row r="518" spans="1:14" ht="12.75">
      <c r="A518" s="33" t="s">
        <v>18</v>
      </c>
      <c r="B518" s="36">
        <f t="shared" si="43"/>
        <v>4389474.700000001</v>
      </c>
      <c r="C518" s="36">
        <v>305816.49999999994</v>
      </c>
      <c r="D518" s="36">
        <v>311893.30000000005</v>
      </c>
      <c r="E518" s="36">
        <v>330982.9000000001</v>
      </c>
      <c r="F518" s="36">
        <v>347544.20000000007</v>
      </c>
      <c r="G518" s="36">
        <v>467493.7000000002</v>
      </c>
      <c r="H518" s="36">
        <v>405111</v>
      </c>
      <c r="I518" s="43">
        <v>325611.89999999997</v>
      </c>
      <c r="J518" s="43">
        <v>350352.20000000007</v>
      </c>
      <c r="K518" s="43">
        <v>355244.1000000001</v>
      </c>
      <c r="L518" s="43">
        <v>443477.6</v>
      </c>
      <c r="M518" s="43">
        <v>381824.89999999997</v>
      </c>
      <c r="N518" s="43">
        <v>364122.39999999997</v>
      </c>
    </row>
    <row r="519" spans="1:14" ht="12.75">
      <c r="A519" s="33" t="s">
        <v>11</v>
      </c>
      <c r="B519" s="36">
        <f t="shared" si="43"/>
        <v>9794720.199999997</v>
      </c>
      <c r="C519" s="36">
        <v>757250.1</v>
      </c>
      <c r="D519" s="36">
        <v>691062.3999999998</v>
      </c>
      <c r="E519" s="36">
        <v>866292.0000000001</v>
      </c>
      <c r="F519" s="36">
        <v>807928.7000000001</v>
      </c>
      <c r="G519" s="36">
        <v>1092979.8999999994</v>
      </c>
      <c r="H519" s="36">
        <v>911147.2</v>
      </c>
      <c r="I519" s="43">
        <v>829040.3000000002</v>
      </c>
      <c r="J519" s="43">
        <v>852326.6</v>
      </c>
      <c r="K519" s="43">
        <v>713644.1</v>
      </c>
      <c r="L519" s="43">
        <v>916927.2</v>
      </c>
      <c r="M519" s="43">
        <v>690734.2</v>
      </c>
      <c r="N519" s="43">
        <v>665387.5</v>
      </c>
    </row>
    <row r="520" spans="1:14" ht="12.75">
      <c r="A520" s="33" t="s">
        <v>178</v>
      </c>
      <c r="B520" s="36">
        <f t="shared" si="43"/>
        <v>15513255.3</v>
      </c>
      <c r="C520" s="36">
        <v>984342.0999999999</v>
      </c>
      <c r="D520" s="36">
        <v>1154014.3</v>
      </c>
      <c r="E520" s="36">
        <v>1211197.9</v>
      </c>
      <c r="F520" s="36">
        <v>1267025.6</v>
      </c>
      <c r="G520" s="36">
        <v>1741222.9000000001</v>
      </c>
      <c r="H520" s="36">
        <v>1398644</v>
      </c>
      <c r="I520" s="43">
        <v>1367478.7999999998</v>
      </c>
      <c r="J520" s="43">
        <v>1849355.9</v>
      </c>
      <c r="K520" s="43">
        <v>1305637.7000000004</v>
      </c>
      <c r="L520" s="43">
        <v>1386227.2000000002</v>
      </c>
      <c r="M520" s="43">
        <v>1032164.7000000001</v>
      </c>
      <c r="N520" s="43">
        <v>815944.2</v>
      </c>
    </row>
    <row r="521" spans="1:14" ht="12.75">
      <c r="A521" s="33" t="s">
        <v>179</v>
      </c>
      <c r="B521" s="36">
        <f t="shared" si="43"/>
        <v>23501696.599999998</v>
      </c>
      <c r="C521" s="36">
        <v>1870242.4000000001</v>
      </c>
      <c r="D521" s="36">
        <v>1580168.2999999993</v>
      </c>
      <c r="E521" s="36">
        <v>1974507.0000000005</v>
      </c>
      <c r="F521" s="36">
        <v>1973503.7</v>
      </c>
      <c r="G521" s="36">
        <v>2622641.8999999994</v>
      </c>
      <c r="H521" s="36">
        <v>2072816.4999999998</v>
      </c>
      <c r="I521" s="43">
        <v>1917246.2999999996</v>
      </c>
      <c r="J521" s="43">
        <v>2160870.3</v>
      </c>
      <c r="K521" s="43">
        <v>1888255.9999999998</v>
      </c>
      <c r="L521" s="43">
        <v>2131539.2</v>
      </c>
      <c r="M521" s="43">
        <v>1657363.2000000002</v>
      </c>
      <c r="N521" s="43">
        <v>1652541.7999999998</v>
      </c>
    </row>
    <row r="522" spans="1:14" ht="12.75">
      <c r="A522" s="33" t="s">
        <v>198</v>
      </c>
      <c r="B522" s="36">
        <f t="shared" si="43"/>
        <v>1703882.4000000001</v>
      </c>
      <c r="C522" s="36">
        <v>103565.2</v>
      </c>
      <c r="D522" s="36">
        <v>74527.79999999999</v>
      </c>
      <c r="E522" s="36">
        <v>99327.8</v>
      </c>
      <c r="F522" s="36">
        <v>122741.10000000002</v>
      </c>
      <c r="G522" s="36">
        <v>242225.5</v>
      </c>
      <c r="H522" s="36">
        <v>148043.5</v>
      </c>
      <c r="I522" s="43">
        <v>145820.50000000003</v>
      </c>
      <c r="J522" s="43">
        <v>254175.2</v>
      </c>
      <c r="K522" s="43">
        <v>139330.49999999997</v>
      </c>
      <c r="L522" s="43">
        <v>173299.6</v>
      </c>
      <c r="M522" s="43">
        <v>96670.49999999997</v>
      </c>
      <c r="N522" s="43">
        <v>104155.2</v>
      </c>
    </row>
    <row r="523" spans="1:14" ht="12.75">
      <c r="A523" s="33" t="s">
        <v>9</v>
      </c>
      <c r="B523" s="36">
        <f t="shared" si="43"/>
        <v>9454918.200000003</v>
      </c>
      <c r="C523" s="36">
        <v>753960.6000000001</v>
      </c>
      <c r="D523" s="36">
        <v>640236.5</v>
      </c>
      <c r="E523" s="36">
        <v>724863.0999999999</v>
      </c>
      <c r="F523" s="36">
        <v>801713.6</v>
      </c>
      <c r="G523" s="36">
        <v>1152950</v>
      </c>
      <c r="H523" s="36">
        <v>950813.3000000003</v>
      </c>
      <c r="I523" s="43">
        <v>836916.0000000001</v>
      </c>
      <c r="J523" s="43">
        <v>851935.6000000001</v>
      </c>
      <c r="K523" s="43">
        <v>722357.3999999999</v>
      </c>
      <c r="L523" s="43">
        <v>781310.2000000001</v>
      </c>
      <c r="M523" s="43">
        <v>581814.5999999999</v>
      </c>
      <c r="N523" s="43">
        <v>656047.2999999999</v>
      </c>
    </row>
    <row r="524" spans="1:14" ht="12.75">
      <c r="A524" s="33" t="s">
        <v>180</v>
      </c>
      <c r="B524" s="36">
        <f t="shared" si="43"/>
        <v>5007166.399999999</v>
      </c>
      <c r="C524" s="36">
        <v>437452.2</v>
      </c>
      <c r="D524" s="36">
        <v>403888.49999999994</v>
      </c>
      <c r="E524" s="36">
        <v>442428.4</v>
      </c>
      <c r="F524" s="36">
        <v>431096.3999999999</v>
      </c>
      <c r="G524" s="36">
        <v>595201</v>
      </c>
      <c r="H524" s="36">
        <v>457690.7999999999</v>
      </c>
      <c r="I524" s="43">
        <v>396709.7</v>
      </c>
      <c r="J524" s="43">
        <v>458751.8</v>
      </c>
      <c r="K524" s="43">
        <v>375151.10000000003</v>
      </c>
      <c r="L524" s="43">
        <v>444729.4999999998</v>
      </c>
      <c r="M524" s="43">
        <v>302673.9999999999</v>
      </c>
      <c r="N524" s="43">
        <v>261393</v>
      </c>
    </row>
    <row r="525" spans="1:14" ht="12.75">
      <c r="A525" s="33" t="s">
        <v>5</v>
      </c>
      <c r="B525" s="36">
        <f t="shared" si="43"/>
        <v>3136478.8000000003</v>
      </c>
      <c r="C525" s="36">
        <v>249315.5</v>
      </c>
      <c r="D525" s="36">
        <v>199530.1</v>
      </c>
      <c r="E525" s="36">
        <v>261883.7</v>
      </c>
      <c r="F525" s="36">
        <v>256613.8</v>
      </c>
      <c r="G525" s="36">
        <v>371627.99999999994</v>
      </c>
      <c r="H525" s="36">
        <v>303730.8</v>
      </c>
      <c r="I525" s="43">
        <v>254022.19999999992</v>
      </c>
      <c r="J525" s="43">
        <v>356234.4000000001</v>
      </c>
      <c r="K525" s="43">
        <v>241395.49999999997</v>
      </c>
      <c r="L525" s="43">
        <v>243842.50000000006</v>
      </c>
      <c r="M525" s="43">
        <v>199097.69999999998</v>
      </c>
      <c r="N525" s="43">
        <v>199184.60000000003</v>
      </c>
    </row>
    <row r="526" spans="1:14" ht="12.75">
      <c r="A526" s="33" t="s">
        <v>6</v>
      </c>
      <c r="B526" s="36">
        <f t="shared" si="43"/>
        <v>10620899.1</v>
      </c>
      <c r="C526" s="36">
        <v>749288.2</v>
      </c>
      <c r="D526" s="36">
        <v>757900.4999999999</v>
      </c>
      <c r="E526" s="36">
        <v>871465.9</v>
      </c>
      <c r="F526" s="36">
        <v>876318.2999999998</v>
      </c>
      <c r="G526" s="36">
        <v>1330248.9</v>
      </c>
      <c r="H526" s="36">
        <v>956766.5000000001</v>
      </c>
      <c r="I526" s="43">
        <v>899900.6999999998</v>
      </c>
      <c r="J526" s="43">
        <v>1039015.7999999997</v>
      </c>
      <c r="K526" s="43">
        <v>837971.4</v>
      </c>
      <c r="L526" s="43">
        <v>851449.0000000001</v>
      </c>
      <c r="M526" s="43">
        <v>712411.9999999999</v>
      </c>
      <c r="N526" s="43">
        <v>738161.8999999999</v>
      </c>
    </row>
    <row r="527" spans="1:14" ht="12.75">
      <c r="A527" s="33" t="s">
        <v>228</v>
      </c>
      <c r="B527" s="36">
        <f t="shared" si="43"/>
        <v>377607</v>
      </c>
      <c r="C527" s="36">
        <v>169227.7</v>
      </c>
      <c r="D527" s="36">
        <v>154918.80000000002</v>
      </c>
      <c r="E527" s="36">
        <v>53296.49999999999</v>
      </c>
      <c r="F527" s="36">
        <v>0</v>
      </c>
      <c r="G527" s="36">
        <v>164</v>
      </c>
      <c r="H527" s="36">
        <v>0</v>
      </c>
      <c r="I527" s="43">
        <v>0</v>
      </c>
      <c r="J527" s="43">
        <v>0</v>
      </c>
      <c r="K527" s="43">
        <v>0</v>
      </c>
      <c r="L527" s="43">
        <v>0</v>
      </c>
      <c r="M527" s="43">
        <v>0</v>
      </c>
      <c r="N527" s="43">
        <v>0</v>
      </c>
    </row>
    <row r="528" spans="1:14" ht="12.75">
      <c r="A528" s="33" t="s">
        <v>181</v>
      </c>
      <c r="B528" s="36">
        <f t="shared" si="43"/>
        <v>23014283.099999998</v>
      </c>
      <c r="C528" s="36">
        <v>1722847.5000000005</v>
      </c>
      <c r="D528" s="36">
        <v>1478288.5</v>
      </c>
      <c r="E528" s="36">
        <v>1957561.4999999998</v>
      </c>
      <c r="F528" s="36">
        <v>1916382.7999999998</v>
      </c>
      <c r="G528" s="36">
        <v>2741671.5</v>
      </c>
      <c r="H528" s="36">
        <v>2014611.4000000004</v>
      </c>
      <c r="I528" s="43">
        <v>1877252.0000000002</v>
      </c>
      <c r="J528" s="43">
        <v>2227161</v>
      </c>
      <c r="K528" s="43">
        <v>1697717.4</v>
      </c>
      <c r="L528" s="43">
        <v>2130699.9</v>
      </c>
      <c r="M528" s="43">
        <v>1661748.7000000004</v>
      </c>
      <c r="N528" s="43">
        <v>1588340.8999999997</v>
      </c>
    </row>
    <row r="529" spans="1:14" ht="12.75">
      <c r="A529" s="33" t="s">
        <v>257</v>
      </c>
      <c r="B529" s="36">
        <f t="shared" si="43"/>
        <v>12160966.7</v>
      </c>
      <c r="C529" s="36">
        <v>859571.3000000002</v>
      </c>
      <c r="D529" s="36">
        <v>901119.1000000002</v>
      </c>
      <c r="E529" s="36">
        <v>1091405.7</v>
      </c>
      <c r="F529" s="36">
        <v>995821.7</v>
      </c>
      <c r="G529" s="36">
        <v>1325404.8</v>
      </c>
      <c r="H529" s="36">
        <v>1020829.4</v>
      </c>
      <c r="I529" s="43">
        <v>1045854.9</v>
      </c>
      <c r="J529" s="43">
        <v>1235427.3</v>
      </c>
      <c r="K529" s="43">
        <v>902101.2</v>
      </c>
      <c r="L529" s="45">
        <v>1034656.6000000001</v>
      </c>
      <c r="M529" s="43">
        <v>912821.5</v>
      </c>
      <c r="N529" s="43">
        <v>835953.2000000001</v>
      </c>
    </row>
    <row r="530" spans="1:14" ht="12.75">
      <c r="A530" s="33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</row>
    <row r="531" spans="1:14" ht="12.75">
      <c r="A531" s="33" t="s">
        <v>20</v>
      </c>
      <c r="B531" s="35">
        <f>SUM(C531:N531)</f>
        <v>167919792.59999996</v>
      </c>
      <c r="C531" s="35">
        <f aca="true" t="shared" si="44" ref="C531:L531">SUM(C513:C529)</f>
        <v>12688228.7</v>
      </c>
      <c r="D531" s="35">
        <f t="shared" si="44"/>
        <v>11871568.9</v>
      </c>
      <c r="E531" s="35">
        <f t="shared" si="44"/>
        <v>14066075.799999999</v>
      </c>
      <c r="F531" s="35">
        <f t="shared" si="44"/>
        <v>13873626</v>
      </c>
      <c r="G531" s="35">
        <f t="shared" si="44"/>
        <v>19423802.500000004</v>
      </c>
      <c r="H531" s="35">
        <f t="shared" si="44"/>
        <v>14992744.300000003</v>
      </c>
      <c r="I531" s="35">
        <f t="shared" si="44"/>
        <v>13964732.899999997</v>
      </c>
      <c r="J531" s="35">
        <f t="shared" si="44"/>
        <v>16250714.1</v>
      </c>
      <c r="K531" s="35">
        <f t="shared" si="44"/>
        <v>12834689.1</v>
      </c>
      <c r="L531" s="35">
        <f t="shared" si="44"/>
        <v>14711624.999999998</v>
      </c>
      <c r="M531" s="35">
        <f>SUM(M513:M529)</f>
        <v>11816547.100000001</v>
      </c>
      <c r="N531" s="35">
        <f>SUM(N513:N529)</f>
        <v>11425438.2</v>
      </c>
    </row>
    <row r="533" spans="1:13" ht="12.75">
      <c r="A533" s="13" t="s">
        <v>212</v>
      </c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</row>
    <row r="534" spans="1:14" ht="12.75">
      <c r="A534" s="33"/>
      <c r="B534" s="35">
        <f>SUM(C534:N534)</f>
        <v>124567194.43999998</v>
      </c>
      <c r="C534" s="35">
        <v>9343394.560000002</v>
      </c>
      <c r="D534" s="35">
        <v>8806158.59</v>
      </c>
      <c r="E534" s="35">
        <v>10466629.55</v>
      </c>
      <c r="F534" s="35">
        <v>10270136.72</v>
      </c>
      <c r="G534" s="35">
        <v>14108828.729999999</v>
      </c>
      <c r="H534" s="35">
        <v>10823779.110000001</v>
      </c>
      <c r="I534" s="35">
        <v>10318782.12</v>
      </c>
      <c r="J534" s="35">
        <v>12345560.01</v>
      </c>
      <c r="K534" s="35">
        <v>9676607.85</v>
      </c>
      <c r="L534" s="35">
        <v>11201516.99</v>
      </c>
      <c r="M534" s="35">
        <v>8717090.29</v>
      </c>
      <c r="N534" s="35">
        <v>8488709.92</v>
      </c>
    </row>
    <row r="536" spans="1:7" ht="15">
      <c r="A536" s="41" t="s">
        <v>285</v>
      </c>
      <c r="B536" s="42"/>
      <c r="C536" s="42"/>
      <c r="D536" s="42"/>
      <c r="E536" s="42"/>
      <c r="F536" s="42"/>
      <c r="G536" s="42"/>
    </row>
    <row r="542" ht="12.75">
      <c r="A542" s="2" t="s">
        <v>286</v>
      </c>
    </row>
    <row r="543" spans="1:2" ht="12.75">
      <c r="A543" s="2"/>
      <c r="B543" s="11" t="s">
        <v>112</v>
      </c>
    </row>
    <row r="544" spans="1:14" ht="12.75">
      <c r="A544" s="2" t="s">
        <v>0</v>
      </c>
      <c r="B544" s="3" t="s">
        <v>1</v>
      </c>
      <c r="C544" s="22" t="s">
        <v>287</v>
      </c>
      <c r="D544" s="22" t="s">
        <v>288</v>
      </c>
      <c r="E544" s="22" t="s">
        <v>289</v>
      </c>
      <c r="F544" s="22" t="s">
        <v>290</v>
      </c>
      <c r="G544" s="22" t="s">
        <v>291</v>
      </c>
      <c r="H544" s="22" t="s">
        <v>292</v>
      </c>
      <c r="I544" s="22" t="s">
        <v>293</v>
      </c>
      <c r="J544" s="22" t="s">
        <v>294</v>
      </c>
      <c r="K544" s="22" t="s">
        <v>295</v>
      </c>
      <c r="L544" s="22" t="s">
        <v>296</v>
      </c>
      <c r="M544" s="22" t="s">
        <v>297</v>
      </c>
      <c r="N544" s="22" t="s">
        <v>298</v>
      </c>
    </row>
    <row r="545" ht="12.75">
      <c r="N545" s="1" t="s">
        <v>256</v>
      </c>
    </row>
    <row r="546" spans="1:14" ht="12.75">
      <c r="A546" s="33" t="s">
        <v>177</v>
      </c>
      <c r="B546" s="36">
        <f>SUM(C546:N546)</f>
        <v>19708622.2</v>
      </c>
      <c r="C546" s="36">
        <v>1523189.0999999996</v>
      </c>
      <c r="D546" s="36">
        <v>1602264.2000000002</v>
      </c>
      <c r="E546" s="36">
        <v>1759773.2</v>
      </c>
      <c r="F546" s="36">
        <v>1879090.7999999996</v>
      </c>
      <c r="G546" s="36">
        <v>2120218.9</v>
      </c>
      <c r="H546" s="36">
        <v>1641171.6000000003</v>
      </c>
      <c r="I546" s="36">
        <v>1499766.5000000002</v>
      </c>
      <c r="J546" s="36">
        <v>1557310.8</v>
      </c>
      <c r="K546" s="36">
        <v>1442821.9</v>
      </c>
      <c r="L546" s="36">
        <v>1564404.2</v>
      </c>
      <c r="M546" s="36">
        <v>1598315.3</v>
      </c>
      <c r="N546" s="36">
        <v>1520295.7</v>
      </c>
    </row>
    <row r="547" spans="1:14" ht="12.75">
      <c r="A547" s="33" t="s">
        <v>8</v>
      </c>
      <c r="B547" s="36">
        <f aca="true" t="shared" si="45" ref="B547:B561">SUM(C547:N547)</f>
        <v>3599699.5</v>
      </c>
      <c r="C547" s="36">
        <v>304065.9</v>
      </c>
      <c r="D547" s="36">
        <v>313512.3</v>
      </c>
      <c r="E547" s="36">
        <v>284762.89999999997</v>
      </c>
      <c r="F547" s="36">
        <v>346258.1999999999</v>
      </c>
      <c r="G547" s="36">
        <v>463590.3</v>
      </c>
      <c r="H547" s="36">
        <v>308447.1</v>
      </c>
      <c r="I547" s="36">
        <v>287767.1</v>
      </c>
      <c r="J547" s="36">
        <v>264027.1</v>
      </c>
      <c r="K547" s="36">
        <v>275581.3</v>
      </c>
      <c r="L547" s="36">
        <v>235429.5</v>
      </c>
      <c r="M547" s="36">
        <v>273926.1</v>
      </c>
      <c r="N547" s="36">
        <v>242331.7</v>
      </c>
    </row>
    <row r="548" spans="1:14" ht="12.75">
      <c r="A548" s="33" t="s">
        <v>10</v>
      </c>
      <c r="B548" s="36">
        <f t="shared" si="45"/>
        <v>4135462</v>
      </c>
      <c r="C548" s="36">
        <v>256662.00000000003</v>
      </c>
      <c r="D548" s="36">
        <v>288687.1</v>
      </c>
      <c r="E548" s="36">
        <v>331866.80000000005</v>
      </c>
      <c r="F548" s="36">
        <v>371272.89999999997</v>
      </c>
      <c r="G548" s="36">
        <v>497604.80000000005</v>
      </c>
      <c r="H548" s="36">
        <v>370025.3999999999</v>
      </c>
      <c r="I548" s="36">
        <v>382757</v>
      </c>
      <c r="J548" s="36">
        <v>401271.7</v>
      </c>
      <c r="K548" s="36">
        <v>348688.4</v>
      </c>
      <c r="L548" s="36">
        <v>343091.5</v>
      </c>
      <c r="M548" s="36">
        <v>277088.1</v>
      </c>
      <c r="N548" s="36">
        <v>266446.3</v>
      </c>
    </row>
    <row r="549" spans="1:14" ht="12.75">
      <c r="A549" s="33" t="s">
        <v>19</v>
      </c>
      <c r="B549" s="36">
        <f t="shared" si="45"/>
        <v>16495032.399999999</v>
      </c>
      <c r="C549" s="36">
        <v>1141303.0999999999</v>
      </c>
      <c r="D549" s="36">
        <v>1269787.7</v>
      </c>
      <c r="E549" s="36">
        <v>1419068.9000000001</v>
      </c>
      <c r="F549" s="36">
        <v>1426388.9000000001</v>
      </c>
      <c r="G549" s="36">
        <v>1643671.9</v>
      </c>
      <c r="H549" s="36">
        <v>1333639.1999999997</v>
      </c>
      <c r="I549" s="43">
        <v>1448519.6999999997</v>
      </c>
      <c r="J549" s="43">
        <v>1345253.6</v>
      </c>
      <c r="K549" s="43">
        <v>1264645.1</v>
      </c>
      <c r="L549" s="43">
        <v>1503643.5</v>
      </c>
      <c r="M549" s="43">
        <v>1445945</v>
      </c>
      <c r="N549" s="43">
        <v>1253165.8</v>
      </c>
    </row>
    <row r="550" spans="1:14" ht="12.75">
      <c r="A550" s="33" t="s">
        <v>197</v>
      </c>
      <c r="B550" s="36">
        <f t="shared" si="45"/>
        <v>4241594.3</v>
      </c>
      <c r="C550" s="36">
        <v>282273.2</v>
      </c>
      <c r="D550" s="36">
        <v>289898.80000000005</v>
      </c>
      <c r="E550" s="36">
        <v>324862.9</v>
      </c>
      <c r="F550" s="36">
        <v>365539.5</v>
      </c>
      <c r="G550" s="36">
        <v>574685</v>
      </c>
      <c r="H550" s="36">
        <v>385490.0999999999</v>
      </c>
      <c r="I550" s="43">
        <v>373773.99999999994</v>
      </c>
      <c r="J550" s="43">
        <v>335622.2</v>
      </c>
      <c r="K550" s="43">
        <v>309836.7</v>
      </c>
      <c r="L550" s="43">
        <v>337604.8</v>
      </c>
      <c r="M550" s="43">
        <v>347921.4</v>
      </c>
      <c r="N550" s="43">
        <v>314085.7</v>
      </c>
    </row>
    <row r="551" spans="1:14" ht="12.75">
      <c r="A551" s="33" t="s">
        <v>18</v>
      </c>
      <c r="B551" s="36">
        <f t="shared" si="45"/>
        <v>5176341.599999999</v>
      </c>
      <c r="C551" s="36">
        <v>329315.39999999997</v>
      </c>
      <c r="D551" s="36">
        <v>330152.7</v>
      </c>
      <c r="E551" s="36">
        <v>381579.6</v>
      </c>
      <c r="F551" s="36">
        <v>387168.4</v>
      </c>
      <c r="G551" s="36">
        <v>614700.8999999999</v>
      </c>
      <c r="H551" s="36">
        <v>443525.3</v>
      </c>
      <c r="I551" s="43">
        <v>529690.1000000001</v>
      </c>
      <c r="J551" s="43">
        <v>544892.4</v>
      </c>
      <c r="K551" s="43">
        <v>478462.8</v>
      </c>
      <c r="L551" s="43">
        <v>395495.3</v>
      </c>
      <c r="M551" s="43">
        <v>385803.1</v>
      </c>
      <c r="N551" s="43">
        <v>355555.6</v>
      </c>
    </row>
    <row r="552" spans="1:14" ht="12.75">
      <c r="A552" s="33" t="s">
        <v>11</v>
      </c>
      <c r="B552" s="36">
        <f t="shared" si="45"/>
        <v>9199459.500000002</v>
      </c>
      <c r="C552" s="36">
        <v>718922.7</v>
      </c>
      <c r="D552" s="36">
        <v>691257.4</v>
      </c>
      <c r="E552" s="36">
        <v>794280.3000000004</v>
      </c>
      <c r="F552" s="36">
        <v>841650.2</v>
      </c>
      <c r="G552" s="36">
        <v>1054923.7000000002</v>
      </c>
      <c r="H552" s="36">
        <v>782427.3</v>
      </c>
      <c r="I552" s="43">
        <v>776300.5</v>
      </c>
      <c r="J552" s="43">
        <v>721256.5</v>
      </c>
      <c r="K552" s="43">
        <v>691567.6</v>
      </c>
      <c r="L552" s="43">
        <v>717157.7</v>
      </c>
      <c r="M552" s="43">
        <v>745928.8</v>
      </c>
      <c r="N552" s="43">
        <v>663786.8</v>
      </c>
    </row>
    <row r="553" spans="1:14" ht="12.75">
      <c r="A553" s="33" t="s">
        <v>178</v>
      </c>
      <c r="B553" s="36">
        <f t="shared" si="45"/>
        <v>13413040.5</v>
      </c>
      <c r="C553" s="36">
        <v>950335.8</v>
      </c>
      <c r="D553" s="36">
        <v>973249.4000000001</v>
      </c>
      <c r="E553" s="36">
        <v>1088793.3000000003</v>
      </c>
      <c r="F553" s="36">
        <v>1189802.1000000003</v>
      </c>
      <c r="G553" s="36">
        <v>1473981.6000000003</v>
      </c>
      <c r="H553" s="36">
        <v>1149177.7999999998</v>
      </c>
      <c r="I553" s="43">
        <v>1269033.9000000001</v>
      </c>
      <c r="J553" s="43">
        <v>1463236.9</v>
      </c>
      <c r="K553" s="43">
        <v>997616.1</v>
      </c>
      <c r="L553" s="43">
        <v>990414.7</v>
      </c>
      <c r="M553" s="43">
        <v>1071663.6</v>
      </c>
      <c r="N553" s="43">
        <v>795735.3</v>
      </c>
    </row>
    <row r="554" spans="1:14" ht="12.75">
      <c r="A554" s="33" t="s">
        <v>179</v>
      </c>
      <c r="B554" s="36">
        <f t="shared" si="45"/>
        <v>20510455</v>
      </c>
      <c r="C554" s="36">
        <v>1453686.9000000001</v>
      </c>
      <c r="D554" s="36">
        <v>1582072.9000000001</v>
      </c>
      <c r="E554" s="36">
        <v>1691659</v>
      </c>
      <c r="F554" s="36">
        <v>1745225.6999999993</v>
      </c>
      <c r="G554" s="36">
        <v>2199325.1000000006</v>
      </c>
      <c r="H554" s="36">
        <v>1787917.7</v>
      </c>
      <c r="I554" s="43">
        <v>1784293.9000000001</v>
      </c>
      <c r="J554" s="43">
        <v>1799755</v>
      </c>
      <c r="K554" s="43">
        <v>1679354.3</v>
      </c>
      <c r="L554" s="43">
        <v>1694115.6</v>
      </c>
      <c r="M554" s="43">
        <v>1731674.4</v>
      </c>
      <c r="N554" s="43">
        <v>1361374.5</v>
      </c>
    </row>
    <row r="555" spans="1:14" ht="12.75">
      <c r="A555" s="33" t="s">
        <v>198</v>
      </c>
      <c r="B555" s="36">
        <f t="shared" si="45"/>
        <v>1724638.9</v>
      </c>
      <c r="C555" s="36">
        <v>111040.1</v>
      </c>
      <c r="D555" s="36">
        <v>114279.40000000001</v>
      </c>
      <c r="E555" s="36">
        <v>138888.2</v>
      </c>
      <c r="F555" s="36">
        <v>144341.30000000002</v>
      </c>
      <c r="G555" s="36">
        <v>232425.99999999994</v>
      </c>
      <c r="H555" s="36">
        <v>150578.3</v>
      </c>
      <c r="I555" s="43">
        <v>144623.6</v>
      </c>
      <c r="J555" s="43">
        <v>169795.1</v>
      </c>
      <c r="K555" s="43">
        <v>107303</v>
      </c>
      <c r="L555" s="43">
        <v>146181.3</v>
      </c>
      <c r="M555" s="43">
        <v>153504.4</v>
      </c>
      <c r="N555" s="43">
        <v>111678.2</v>
      </c>
    </row>
    <row r="556" spans="1:14" ht="12.75">
      <c r="A556" s="33" t="s">
        <v>9</v>
      </c>
      <c r="B556" s="36">
        <f t="shared" si="45"/>
        <v>8387489.2</v>
      </c>
      <c r="C556" s="36">
        <v>638802.9000000001</v>
      </c>
      <c r="D556" s="36">
        <v>658240.7</v>
      </c>
      <c r="E556" s="36">
        <v>742610.7000000001</v>
      </c>
      <c r="F556" s="36">
        <v>709765</v>
      </c>
      <c r="G556" s="36">
        <v>984011.3999999998</v>
      </c>
      <c r="H556" s="36">
        <v>723349.2000000001</v>
      </c>
      <c r="I556" s="43">
        <v>688828.7</v>
      </c>
      <c r="J556" s="43">
        <v>693930.8</v>
      </c>
      <c r="K556" s="43">
        <v>630344.6</v>
      </c>
      <c r="L556" s="43">
        <v>615284</v>
      </c>
      <c r="M556" s="43">
        <v>604369</v>
      </c>
      <c r="N556" s="43">
        <v>697952.2</v>
      </c>
    </row>
    <row r="557" spans="1:14" ht="12.75">
      <c r="A557" s="33" t="s">
        <v>180</v>
      </c>
      <c r="B557" s="36">
        <f t="shared" si="45"/>
        <v>4388718.9</v>
      </c>
      <c r="C557" s="36">
        <v>348822.5</v>
      </c>
      <c r="D557" s="36">
        <v>308428.80000000005</v>
      </c>
      <c r="E557" s="36">
        <v>347678.1</v>
      </c>
      <c r="F557" s="36">
        <v>334697.7</v>
      </c>
      <c r="G557" s="36">
        <v>421093.1</v>
      </c>
      <c r="H557" s="36">
        <v>326518.7</v>
      </c>
      <c r="I557" s="43">
        <v>410694.60000000003</v>
      </c>
      <c r="J557" s="43">
        <v>408171.7</v>
      </c>
      <c r="K557" s="43">
        <v>368237.4</v>
      </c>
      <c r="L557" s="43">
        <v>360490</v>
      </c>
      <c r="M557" s="43">
        <v>401357.6</v>
      </c>
      <c r="N557" s="43">
        <v>352528.7</v>
      </c>
    </row>
    <row r="558" spans="1:14" ht="12.75">
      <c r="A558" s="33" t="s">
        <v>5</v>
      </c>
      <c r="B558" s="36">
        <f t="shared" si="45"/>
        <v>2705829.8000000003</v>
      </c>
      <c r="C558" s="36">
        <v>229553.10000000003</v>
      </c>
      <c r="D558" s="36">
        <v>203766.5</v>
      </c>
      <c r="E558" s="36">
        <v>253616.29999999996</v>
      </c>
      <c r="F558" s="36">
        <v>219970.2</v>
      </c>
      <c r="G558" s="36">
        <v>325528.9</v>
      </c>
      <c r="H558" s="36">
        <v>225984.5</v>
      </c>
      <c r="I558" s="43">
        <v>222747.49999999997</v>
      </c>
      <c r="J558" s="43">
        <v>244815.6</v>
      </c>
      <c r="K558" s="43">
        <v>198653.9</v>
      </c>
      <c r="L558" s="43">
        <v>210485.2</v>
      </c>
      <c r="M558" s="43">
        <v>181549.2</v>
      </c>
      <c r="N558" s="43">
        <v>189158.9</v>
      </c>
    </row>
    <row r="559" spans="1:14" ht="12.75">
      <c r="A559" s="33" t="s">
        <v>6</v>
      </c>
      <c r="B559" s="36">
        <f t="shared" si="45"/>
        <v>9718685.400999999</v>
      </c>
      <c r="C559" s="36">
        <v>817770.5999999997</v>
      </c>
      <c r="D559" s="36">
        <v>696362.3999999998</v>
      </c>
      <c r="E559" s="36">
        <v>796126.7000000001</v>
      </c>
      <c r="F559" s="36">
        <v>893631</v>
      </c>
      <c r="G559" s="36">
        <v>1163242.4000000001</v>
      </c>
      <c r="H559" s="36">
        <v>821796.8000000002</v>
      </c>
      <c r="I559" s="43">
        <v>741486.9010000001</v>
      </c>
      <c r="J559" s="43">
        <v>770042.8</v>
      </c>
      <c r="K559" s="43">
        <v>754930</v>
      </c>
      <c r="L559" s="43">
        <v>705305.9</v>
      </c>
      <c r="M559" s="43">
        <v>755178.5</v>
      </c>
      <c r="N559" s="43">
        <v>802811.4</v>
      </c>
    </row>
    <row r="560" spans="1:14" ht="12.75">
      <c r="A560" s="33" t="s">
        <v>181</v>
      </c>
      <c r="B560" s="36">
        <f>SUM(C560:N560)</f>
        <v>21959474.9</v>
      </c>
      <c r="C560" s="36">
        <v>1805942.4999999998</v>
      </c>
      <c r="D560" s="36">
        <v>1647970.0000000002</v>
      </c>
      <c r="E560" s="36">
        <v>1769787.5000000002</v>
      </c>
      <c r="F560" s="36">
        <v>2037054.8999999997</v>
      </c>
      <c r="G560" s="36">
        <v>2625175.999999999</v>
      </c>
      <c r="H560" s="36">
        <v>1786267.2000000002</v>
      </c>
      <c r="I560" s="43">
        <v>1883350.9000000001</v>
      </c>
      <c r="J560" s="43">
        <v>1896194.2</v>
      </c>
      <c r="K560" s="43">
        <v>1610121.4</v>
      </c>
      <c r="L560" s="43">
        <v>1664014.5</v>
      </c>
      <c r="M560" s="43">
        <v>1775426.2</v>
      </c>
      <c r="N560" s="43">
        <v>1458169.6</v>
      </c>
    </row>
    <row r="561" spans="1:14" ht="12.75">
      <c r="A561" s="33" t="s">
        <v>257</v>
      </c>
      <c r="B561" s="36">
        <f t="shared" si="45"/>
        <v>14126483.2</v>
      </c>
      <c r="C561" s="36">
        <v>1077174.2</v>
      </c>
      <c r="D561" s="46">
        <v>1170386.7</v>
      </c>
      <c r="E561" s="36">
        <v>1210367.8</v>
      </c>
      <c r="F561" s="36">
        <v>1201879.9000000001</v>
      </c>
      <c r="G561" s="36">
        <v>1537903.9999999995</v>
      </c>
      <c r="H561" s="36">
        <v>1237933.5000000005</v>
      </c>
      <c r="I561" s="43">
        <v>1348326.9000000001</v>
      </c>
      <c r="J561" s="43">
        <v>1410968.7</v>
      </c>
      <c r="K561" s="43">
        <v>992950</v>
      </c>
      <c r="L561" s="43">
        <v>1020290.3</v>
      </c>
      <c r="M561" s="43">
        <v>1016368.5</v>
      </c>
      <c r="N561" s="43">
        <v>901932.7</v>
      </c>
    </row>
    <row r="562" spans="1:7" ht="12.75">
      <c r="A562" s="33"/>
      <c r="B562" s="36"/>
      <c r="C562" s="36"/>
      <c r="D562" s="36"/>
      <c r="E562" s="36"/>
      <c r="F562" s="36"/>
      <c r="G562" s="36"/>
    </row>
    <row r="563" spans="1:14" ht="12.75">
      <c r="A563" s="33" t="s">
        <v>20</v>
      </c>
      <c r="B563" s="35">
        <f>SUM(C563:N563)</f>
        <v>159491027.301</v>
      </c>
      <c r="C563" s="35">
        <f>SUM(C546:C561)</f>
        <v>11988859.999999998</v>
      </c>
      <c r="D563" s="35">
        <f>SUM(D546:D561)</f>
        <v>12140317.000000002</v>
      </c>
      <c r="E563" s="35">
        <f aca="true" t="shared" si="46" ref="E563:N563">SUM(E546:E561)</f>
        <v>13335722.200000001</v>
      </c>
      <c r="F563" s="35">
        <f t="shared" si="46"/>
        <v>14093736.7</v>
      </c>
      <c r="G563" s="35">
        <f t="shared" si="46"/>
        <v>17932084.000000004</v>
      </c>
      <c r="H563" s="35">
        <f t="shared" si="46"/>
        <v>13474249.7</v>
      </c>
      <c r="I563" s="35">
        <f t="shared" si="46"/>
        <v>13791961.801</v>
      </c>
      <c r="J563" s="35">
        <f t="shared" si="46"/>
        <v>14026545.1</v>
      </c>
      <c r="K563" s="35">
        <f t="shared" si="46"/>
        <v>12151114.5</v>
      </c>
      <c r="L563" s="35">
        <f t="shared" si="46"/>
        <v>12503408.000000002</v>
      </c>
      <c r="M563" s="35">
        <f t="shared" si="46"/>
        <v>12766019.2</v>
      </c>
      <c r="N563" s="35">
        <f t="shared" si="46"/>
        <v>11287009.1</v>
      </c>
    </row>
    <row r="565" spans="1:13" ht="12.75">
      <c r="A565" s="13" t="s">
        <v>212</v>
      </c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</row>
    <row r="566" spans="1:14" ht="12.75">
      <c r="A566" s="33"/>
      <c r="B566" s="35">
        <f>SUM(C566:N566)</f>
        <v>118656426.13999999</v>
      </c>
      <c r="C566" s="35">
        <v>8886203.09</v>
      </c>
      <c r="D566" s="35">
        <v>9119134.919999998</v>
      </c>
      <c r="E566" s="35">
        <v>9819402.480000004</v>
      </c>
      <c r="F566" s="35">
        <v>10513637.62</v>
      </c>
      <c r="G566" s="35">
        <v>13377831.78</v>
      </c>
      <c r="H566" s="35">
        <v>10008561.37</v>
      </c>
      <c r="I566" s="35">
        <v>10145156.75</v>
      </c>
      <c r="J566" s="35">
        <v>10435203.8</v>
      </c>
      <c r="K566" s="35">
        <v>9266803.83</v>
      </c>
      <c r="L566" s="35">
        <v>9400005.33</v>
      </c>
      <c r="M566" s="35">
        <v>9376527.11</v>
      </c>
      <c r="N566" s="35">
        <v>8307958.06</v>
      </c>
    </row>
    <row r="567" spans="1:14" ht="12.75">
      <c r="A567" s="33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</row>
    <row r="568" ht="12.75">
      <c r="A568" s="2" t="s">
        <v>330</v>
      </c>
    </row>
    <row r="570" spans="1:15" ht="15">
      <c r="A570" s="47" t="s">
        <v>0</v>
      </c>
      <c r="B570" s="3" t="s">
        <v>1</v>
      </c>
      <c r="C570" s="22" t="s">
        <v>318</v>
      </c>
      <c r="D570" s="22" t="s">
        <v>319</v>
      </c>
      <c r="E570" s="22" t="s">
        <v>320</v>
      </c>
      <c r="F570" s="22" t="s">
        <v>321</v>
      </c>
      <c r="G570" s="22" t="s">
        <v>322</v>
      </c>
      <c r="H570" s="22" t="s">
        <v>323</v>
      </c>
      <c r="I570" s="22" t="s">
        <v>324</v>
      </c>
      <c r="J570" s="22" t="s">
        <v>325</v>
      </c>
      <c r="K570" s="22" t="s">
        <v>326</v>
      </c>
      <c r="L570" s="22" t="s">
        <v>327</v>
      </c>
      <c r="M570" s="22" t="s">
        <v>328</v>
      </c>
      <c r="N570" s="22" t="s">
        <v>329</v>
      </c>
      <c r="O570" s="3"/>
    </row>
    <row r="571" spans="1:15" ht="15">
      <c r="A571" s="33" t="s">
        <v>299</v>
      </c>
      <c r="B571" s="36">
        <f>SUM(C571:H571)</f>
        <v>10031682.899999999</v>
      </c>
      <c r="C571" s="48">
        <v>1513486.2</v>
      </c>
      <c r="D571" s="48">
        <v>1413399.3</v>
      </c>
      <c r="E571" s="48">
        <v>1559715.1</v>
      </c>
      <c r="F571" s="48">
        <v>1733181.1</v>
      </c>
      <c r="G571" s="48">
        <v>2160843.8</v>
      </c>
      <c r="H571" s="48">
        <v>1651057.4</v>
      </c>
      <c r="I571" s="48">
        <v>1272987.9</v>
      </c>
      <c r="J571" s="48">
        <v>1269088.3</v>
      </c>
      <c r="K571" s="48">
        <v>1090285.6</v>
      </c>
      <c r="L571" s="48">
        <v>1128427.4</v>
      </c>
      <c r="M571" s="48">
        <v>1223601.7</v>
      </c>
      <c r="N571" s="48">
        <v>1056498.1</v>
      </c>
      <c r="O571" s="48"/>
    </row>
    <row r="572" spans="1:15" ht="15">
      <c r="A572" s="33" t="s">
        <v>300</v>
      </c>
      <c r="B572" s="36">
        <f aca="true" t="shared" si="47" ref="B572:B588">SUM(C572:H572)</f>
        <v>1624214.8</v>
      </c>
      <c r="C572" s="48">
        <v>241387.4</v>
      </c>
      <c r="D572" s="48">
        <v>214597.9</v>
      </c>
      <c r="E572" s="48">
        <v>226809.6</v>
      </c>
      <c r="F572" s="48">
        <v>249382</v>
      </c>
      <c r="G572" s="48">
        <v>408019.2</v>
      </c>
      <c r="H572" s="48">
        <v>284018.7</v>
      </c>
      <c r="I572" s="48">
        <v>261536.8</v>
      </c>
      <c r="J572" s="48">
        <v>293381.3</v>
      </c>
      <c r="K572" s="48">
        <v>260449.8</v>
      </c>
      <c r="L572" s="48">
        <v>210555.7</v>
      </c>
      <c r="M572" s="48">
        <v>273979.6</v>
      </c>
      <c r="N572" s="48">
        <v>259405</v>
      </c>
      <c r="O572" s="48"/>
    </row>
    <row r="573" spans="1:15" ht="15">
      <c r="A573" s="33" t="s">
        <v>301</v>
      </c>
      <c r="B573" s="36">
        <f t="shared" si="47"/>
        <v>2251479.7</v>
      </c>
      <c r="C573" s="48">
        <v>225708.3</v>
      </c>
      <c r="D573" s="48">
        <v>297833.2</v>
      </c>
      <c r="E573" s="48">
        <v>418684.3</v>
      </c>
      <c r="F573" s="48">
        <v>371479.4</v>
      </c>
      <c r="G573" s="48">
        <v>575215.7</v>
      </c>
      <c r="H573" s="48">
        <v>362558.8</v>
      </c>
      <c r="I573" s="48">
        <v>302491.6</v>
      </c>
      <c r="J573" s="48">
        <v>408831.2</v>
      </c>
      <c r="K573" s="48">
        <v>369588</v>
      </c>
      <c r="L573" s="48">
        <v>305787.4</v>
      </c>
      <c r="M573" s="48">
        <v>255381.4</v>
      </c>
      <c r="N573" s="48">
        <v>246380.9</v>
      </c>
      <c r="O573" s="48"/>
    </row>
    <row r="574" spans="1:15" ht="15">
      <c r="A574" s="33" t="s">
        <v>302</v>
      </c>
      <c r="B574" s="36">
        <f t="shared" si="47"/>
        <v>7951931.800000001</v>
      </c>
      <c r="C574" s="48">
        <v>1265115.7</v>
      </c>
      <c r="D574" s="48">
        <v>1263034.4</v>
      </c>
      <c r="E574" s="48">
        <v>1383795.3</v>
      </c>
      <c r="F574" s="48">
        <v>1275073.6</v>
      </c>
      <c r="G574" s="48">
        <v>1550745.4</v>
      </c>
      <c r="H574" s="48">
        <v>1214167.4</v>
      </c>
      <c r="I574" s="48">
        <v>1150264.7</v>
      </c>
      <c r="J574" s="48">
        <v>1121973.9</v>
      </c>
      <c r="K574" s="48">
        <v>1068661.7</v>
      </c>
      <c r="L574" s="48">
        <v>1024761.5</v>
      </c>
      <c r="M574" s="48">
        <v>1103526.6</v>
      </c>
      <c r="N574" s="48">
        <v>1130512.3</v>
      </c>
      <c r="O574" s="48"/>
    </row>
    <row r="575" spans="1:15" ht="15">
      <c r="A575" s="33" t="s">
        <v>303</v>
      </c>
      <c r="B575" s="36">
        <f t="shared" si="47"/>
        <v>2290009.3000000003</v>
      </c>
      <c r="C575" s="48">
        <v>310293.9</v>
      </c>
      <c r="D575" s="48">
        <v>293448.4</v>
      </c>
      <c r="E575" s="48">
        <v>337291.6</v>
      </c>
      <c r="F575" s="48">
        <v>360538.6</v>
      </c>
      <c r="G575" s="48">
        <v>554596.1</v>
      </c>
      <c r="H575" s="48">
        <v>433840.7</v>
      </c>
      <c r="I575" s="48">
        <v>333659.5</v>
      </c>
      <c r="J575" s="48">
        <v>382242</v>
      </c>
      <c r="K575" s="48">
        <v>314731.6</v>
      </c>
      <c r="L575" s="48">
        <v>315385.3</v>
      </c>
      <c r="M575" s="48">
        <v>331604.9</v>
      </c>
      <c r="N575" s="48">
        <v>312434.8</v>
      </c>
      <c r="O575" s="48"/>
    </row>
    <row r="576" spans="1:15" ht="15">
      <c r="A576" s="33" t="s">
        <v>304</v>
      </c>
      <c r="B576" s="36">
        <f t="shared" si="47"/>
        <v>3008857.4</v>
      </c>
      <c r="C576" s="48">
        <v>410477.8</v>
      </c>
      <c r="D576" s="48">
        <v>418266</v>
      </c>
      <c r="E576" s="48">
        <v>465717.7</v>
      </c>
      <c r="F576" s="48">
        <v>474240.4</v>
      </c>
      <c r="G576" s="48">
        <v>672482.4</v>
      </c>
      <c r="H576" s="48">
        <v>567673.1</v>
      </c>
      <c r="I576" s="48">
        <v>442078.8</v>
      </c>
      <c r="J576" s="48">
        <v>483635.9</v>
      </c>
      <c r="K576" s="48">
        <v>506140.3</v>
      </c>
      <c r="L576" s="48">
        <v>510346.4</v>
      </c>
      <c r="M576" s="48">
        <v>442317.2</v>
      </c>
      <c r="N576" s="48">
        <v>430027.5</v>
      </c>
      <c r="O576" s="48"/>
    </row>
    <row r="577" spans="1:15" ht="15">
      <c r="A577" s="33" t="s">
        <v>305</v>
      </c>
      <c r="B577" s="36">
        <f t="shared" si="47"/>
        <v>4507841.899999999</v>
      </c>
      <c r="C577" s="48">
        <v>668313.3</v>
      </c>
      <c r="D577" s="48">
        <v>644461.3</v>
      </c>
      <c r="E577" s="48">
        <v>777075.3</v>
      </c>
      <c r="F577" s="48">
        <v>735152.1</v>
      </c>
      <c r="G577" s="48">
        <v>948219.8</v>
      </c>
      <c r="H577" s="48">
        <v>734620.1</v>
      </c>
      <c r="I577" s="48">
        <v>676565.3</v>
      </c>
      <c r="J577" s="48">
        <v>705836.5</v>
      </c>
      <c r="K577" s="48">
        <v>694546.3</v>
      </c>
      <c r="L577" s="48">
        <v>722593.4</v>
      </c>
      <c r="M577" s="48">
        <v>658902.5</v>
      </c>
      <c r="N577" s="48">
        <v>698652</v>
      </c>
      <c r="O577" s="48"/>
    </row>
    <row r="578" spans="1:15" ht="15">
      <c r="A578" s="33" t="s">
        <v>306</v>
      </c>
      <c r="B578" s="36">
        <f t="shared" si="47"/>
        <v>6371700</v>
      </c>
      <c r="C578" s="48">
        <v>983071.8</v>
      </c>
      <c r="D578" s="48">
        <v>819501.9</v>
      </c>
      <c r="E578" s="48">
        <v>1006386.1</v>
      </c>
      <c r="F578" s="48">
        <v>1068465.7</v>
      </c>
      <c r="G578" s="48">
        <v>1312894.2</v>
      </c>
      <c r="H578" s="48">
        <v>1181380.3</v>
      </c>
      <c r="I578" s="48">
        <v>1183336.7</v>
      </c>
      <c r="J578" s="48">
        <v>1324661.8</v>
      </c>
      <c r="K578" s="48">
        <v>1003986.3</v>
      </c>
      <c r="L578" s="48">
        <v>789712.6</v>
      </c>
      <c r="M578" s="48">
        <v>918158.6</v>
      </c>
      <c r="N578" s="48">
        <v>739510.3</v>
      </c>
      <c r="O578" s="48"/>
    </row>
    <row r="579" spans="1:15" ht="15">
      <c r="A579" s="33" t="s">
        <v>307</v>
      </c>
      <c r="B579" s="36">
        <f t="shared" si="47"/>
        <v>9683800.7</v>
      </c>
      <c r="C579" s="48">
        <v>1395284.4</v>
      </c>
      <c r="D579" s="48">
        <v>1346321.1</v>
      </c>
      <c r="E579" s="48">
        <v>1547850.4</v>
      </c>
      <c r="F579" s="48">
        <v>1709791.1</v>
      </c>
      <c r="G579" s="48">
        <v>2099998.5</v>
      </c>
      <c r="H579" s="48">
        <v>1584555.2</v>
      </c>
      <c r="I579" s="48">
        <v>1554191.2</v>
      </c>
      <c r="J579" s="48">
        <v>1538900.4</v>
      </c>
      <c r="K579" s="48">
        <v>1455060.2</v>
      </c>
      <c r="L579" s="48">
        <v>1410411.4</v>
      </c>
      <c r="M579" s="48">
        <v>1534260.1</v>
      </c>
      <c r="N579" s="48">
        <v>1406247.9</v>
      </c>
      <c r="O579" s="48"/>
    </row>
    <row r="580" spans="1:15" ht="15">
      <c r="A580" s="33" t="s">
        <v>308</v>
      </c>
      <c r="B580" s="36">
        <f t="shared" si="47"/>
        <v>966265.2</v>
      </c>
      <c r="C580" s="48">
        <v>116290</v>
      </c>
      <c r="D580" s="48">
        <v>151008.7</v>
      </c>
      <c r="E580" s="48">
        <v>148219.2</v>
      </c>
      <c r="F580" s="48">
        <v>183344.6</v>
      </c>
      <c r="G580" s="48">
        <v>226997.5</v>
      </c>
      <c r="H580" s="48">
        <v>140405.2</v>
      </c>
      <c r="I580" s="48">
        <v>150606.8</v>
      </c>
      <c r="J580" s="48">
        <v>169946.5</v>
      </c>
      <c r="K580" s="48">
        <v>129341</v>
      </c>
      <c r="L580" s="48">
        <v>100456.2</v>
      </c>
      <c r="M580" s="48">
        <v>112616.2</v>
      </c>
      <c r="N580" s="48">
        <v>109488.7</v>
      </c>
      <c r="O580" s="48"/>
    </row>
    <row r="581" spans="1:15" ht="15">
      <c r="A581" s="33" t="s">
        <v>309</v>
      </c>
      <c r="B581" s="36">
        <f t="shared" si="47"/>
        <v>4074269.5</v>
      </c>
      <c r="C581" s="48">
        <v>639383.5</v>
      </c>
      <c r="D581" s="48">
        <v>559336.7</v>
      </c>
      <c r="E581" s="48">
        <v>671769.3</v>
      </c>
      <c r="F581" s="48">
        <v>564957.7</v>
      </c>
      <c r="G581" s="48">
        <v>963608</v>
      </c>
      <c r="H581" s="48">
        <v>675214.3</v>
      </c>
      <c r="I581" s="48">
        <v>455593.5</v>
      </c>
      <c r="J581" s="48">
        <v>388299.5</v>
      </c>
      <c r="K581" s="48">
        <v>414457.1</v>
      </c>
      <c r="L581" s="48">
        <v>391387.6</v>
      </c>
      <c r="M581" s="48">
        <v>426081.4</v>
      </c>
      <c r="N581" s="48">
        <v>396481.1</v>
      </c>
      <c r="O581" s="48"/>
    </row>
    <row r="582" spans="1:15" ht="15">
      <c r="A582" s="33" t="s">
        <v>310</v>
      </c>
      <c r="B582" s="36">
        <f t="shared" si="47"/>
        <v>2166086</v>
      </c>
      <c r="C582" s="48">
        <v>345035.9</v>
      </c>
      <c r="D582" s="48">
        <v>292494.6</v>
      </c>
      <c r="E582" s="48">
        <v>354618.4</v>
      </c>
      <c r="F582" s="48">
        <v>351196.1</v>
      </c>
      <c r="G582" s="48">
        <v>443906.9</v>
      </c>
      <c r="H582" s="48">
        <v>378834.1</v>
      </c>
      <c r="I582" s="48">
        <v>435631.3</v>
      </c>
      <c r="J582" s="48">
        <v>367860.3</v>
      </c>
      <c r="K582" s="48">
        <v>334882.9</v>
      </c>
      <c r="L582" s="48">
        <v>369410.2</v>
      </c>
      <c r="M582" s="48">
        <v>386828.8</v>
      </c>
      <c r="N582" s="48">
        <v>339387.5</v>
      </c>
      <c r="O582" s="48"/>
    </row>
    <row r="583" spans="1:15" ht="15">
      <c r="A583" s="33" t="s">
        <v>311</v>
      </c>
      <c r="B583" s="36">
        <f t="shared" si="47"/>
        <v>225941.6</v>
      </c>
      <c r="C583" s="48">
        <v>0</v>
      </c>
      <c r="D583" s="48">
        <v>0</v>
      </c>
      <c r="E583" s="48">
        <v>0</v>
      </c>
      <c r="F583" s="48">
        <v>0</v>
      </c>
      <c r="G583" s="48">
        <v>0</v>
      </c>
      <c r="H583" s="48">
        <v>225941.6</v>
      </c>
      <c r="I583" s="48">
        <v>527765</v>
      </c>
      <c r="J583" s="48">
        <v>555136.3</v>
      </c>
      <c r="K583" s="48">
        <v>474599</v>
      </c>
      <c r="L583" s="48">
        <v>491278.6</v>
      </c>
      <c r="M583" s="48">
        <v>672329.1</v>
      </c>
      <c r="N583" s="48">
        <v>609844.8</v>
      </c>
      <c r="O583" s="48"/>
    </row>
    <row r="584" spans="1:15" ht="15">
      <c r="A584" s="33" t="s">
        <v>312</v>
      </c>
      <c r="B584" s="36">
        <f t="shared" si="47"/>
        <v>1409279.7000000002</v>
      </c>
      <c r="C584" s="48">
        <v>192594.2</v>
      </c>
      <c r="D584" s="48">
        <v>215951</v>
      </c>
      <c r="E584" s="48">
        <v>217418.2</v>
      </c>
      <c r="F584" s="48">
        <v>197391</v>
      </c>
      <c r="G584" s="48">
        <v>350958.7</v>
      </c>
      <c r="H584" s="48">
        <v>234966.6</v>
      </c>
      <c r="I584" s="48">
        <v>198675.9</v>
      </c>
      <c r="J584" s="48">
        <v>206863.1</v>
      </c>
      <c r="K584" s="48">
        <v>196635.9</v>
      </c>
      <c r="L584" s="48">
        <v>192994.8</v>
      </c>
      <c r="M584" s="48">
        <v>195092.8</v>
      </c>
      <c r="N584" s="48">
        <v>194720.7</v>
      </c>
      <c r="O584" s="48"/>
    </row>
    <row r="585" spans="1:15" ht="15">
      <c r="A585" s="33" t="s">
        <v>313</v>
      </c>
      <c r="B585" s="36">
        <f t="shared" si="47"/>
        <v>5467957.3</v>
      </c>
      <c r="C585" s="48">
        <v>735442</v>
      </c>
      <c r="D585" s="48">
        <v>755366.1</v>
      </c>
      <c r="E585" s="48">
        <v>868880.6</v>
      </c>
      <c r="F585" s="48">
        <v>930277.4</v>
      </c>
      <c r="G585" s="48">
        <v>1275622.4</v>
      </c>
      <c r="H585" s="48">
        <v>902368.8</v>
      </c>
      <c r="I585" s="48">
        <v>798186.4</v>
      </c>
      <c r="J585" s="48">
        <v>740237.2</v>
      </c>
      <c r="K585" s="48">
        <v>667350.1</v>
      </c>
      <c r="L585" s="48">
        <v>704346.1</v>
      </c>
      <c r="M585" s="48">
        <v>724252.9</v>
      </c>
      <c r="N585" s="48">
        <v>762216.7</v>
      </c>
      <c r="O585" s="48"/>
    </row>
    <row r="586" spans="1:15" ht="15">
      <c r="A586" s="33" t="s">
        <v>314</v>
      </c>
      <c r="B586" s="36">
        <f t="shared" si="47"/>
        <v>263819.19999999995</v>
      </c>
      <c r="C586" s="48">
        <v>0</v>
      </c>
      <c r="D586" s="48">
        <v>0</v>
      </c>
      <c r="E586" s="48">
        <v>2632</v>
      </c>
      <c r="F586" s="48">
        <v>66459.9</v>
      </c>
      <c r="G586" s="48">
        <v>103243.2</v>
      </c>
      <c r="H586" s="48">
        <v>91484.1</v>
      </c>
      <c r="I586" s="48">
        <v>56152.6</v>
      </c>
      <c r="J586" s="48">
        <v>70236.8</v>
      </c>
      <c r="K586" s="48">
        <v>65480.7</v>
      </c>
      <c r="L586" s="48">
        <v>71115</v>
      </c>
      <c r="M586" s="48">
        <v>84127.2</v>
      </c>
      <c r="N586" s="48">
        <v>71729.9</v>
      </c>
      <c r="O586" s="48"/>
    </row>
    <row r="587" spans="1:15" ht="15">
      <c r="A587" s="33" t="s">
        <v>315</v>
      </c>
      <c r="B587" s="36">
        <f t="shared" si="47"/>
        <v>10446641.100000001</v>
      </c>
      <c r="C587" s="48">
        <v>1486596.6</v>
      </c>
      <c r="D587" s="48">
        <v>1470350</v>
      </c>
      <c r="E587" s="48">
        <v>1604331.8</v>
      </c>
      <c r="F587" s="48">
        <v>1673083.3</v>
      </c>
      <c r="G587" s="48">
        <v>2429550.1</v>
      </c>
      <c r="H587" s="48">
        <v>1782729.3</v>
      </c>
      <c r="I587" s="48">
        <v>1700318.7</v>
      </c>
      <c r="J587" s="48">
        <v>1898098.4</v>
      </c>
      <c r="K587" s="48">
        <v>1433950</v>
      </c>
      <c r="L587" s="48">
        <v>1349432.4</v>
      </c>
      <c r="M587" s="48">
        <v>1730985.5</v>
      </c>
      <c r="N587" s="48">
        <v>1441495.7</v>
      </c>
      <c r="O587" s="48"/>
    </row>
    <row r="588" spans="1:15" ht="15">
      <c r="A588" s="33" t="s">
        <v>316</v>
      </c>
      <c r="B588" s="36">
        <f t="shared" si="47"/>
        <v>8005872.2</v>
      </c>
      <c r="C588" s="48">
        <v>1040737.1</v>
      </c>
      <c r="D588" s="48">
        <v>1111023.8</v>
      </c>
      <c r="E588" s="48">
        <v>1245779.8</v>
      </c>
      <c r="F588" s="48">
        <v>1389405.2</v>
      </c>
      <c r="G588" s="48">
        <v>1830601</v>
      </c>
      <c r="H588" s="48">
        <v>1388325.3</v>
      </c>
      <c r="I588" s="48">
        <v>1421434.8</v>
      </c>
      <c r="J588" s="48">
        <v>1505129.1</v>
      </c>
      <c r="K588" s="48">
        <v>1175436.3</v>
      </c>
      <c r="L588" s="48">
        <v>1057525.1</v>
      </c>
      <c r="M588" s="48">
        <v>1214762.9</v>
      </c>
      <c r="N588" s="48">
        <v>1190427.7</v>
      </c>
      <c r="O588" s="48"/>
    </row>
    <row r="589" spans="1:15" ht="15">
      <c r="A589"/>
      <c r="B589" s="36"/>
      <c r="C589" s="48"/>
      <c r="D589" s="48"/>
      <c r="E589" s="48"/>
      <c r="F589" s="48"/>
      <c r="G589" s="48"/>
      <c r="H589" s="48"/>
      <c r="O589" s="48"/>
    </row>
    <row r="590" spans="1:15" ht="15">
      <c r="A590" t="s">
        <v>317</v>
      </c>
      <c r="B590" s="36">
        <f>SUM(C590:N590)</f>
        <v>153585267.2</v>
      </c>
      <c r="C590" s="48">
        <f aca="true" t="shared" si="48" ref="C590:N590">SUM(C571:C589)</f>
        <v>11569218.099999998</v>
      </c>
      <c r="D590" s="48">
        <f t="shared" si="48"/>
        <v>11266394.4</v>
      </c>
      <c r="E590" s="48">
        <f t="shared" si="48"/>
        <v>12836974.7</v>
      </c>
      <c r="F590" s="48">
        <f t="shared" si="48"/>
        <v>13333419.2</v>
      </c>
      <c r="G590" s="48">
        <f t="shared" si="48"/>
        <v>17907502.9</v>
      </c>
      <c r="H590" s="48">
        <f t="shared" si="48"/>
        <v>13834141</v>
      </c>
      <c r="I590" s="48">
        <f t="shared" si="48"/>
        <v>12921477.5</v>
      </c>
      <c r="J590" s="48">
        <f t="shared" si="48"/>
        <v>13430358.5</v>
      </c>
      <c r="K590" s="48">
        <f t="shared" si="48"/>
        <v>11655582.8</v>
      </c>
      <c r="L590" s="48">
        <f t="shared" si="48"/>
        <v>11145927.1</v>
      </c>
      <c r="M590" s="48">
        <f t="shared" si="48"/>
        <v>12288809.4</v>
      </c>
      <c r="N590" s="48">
        <f t="shared" si="48"/>
        <v>11395461.599999998</v>
      </c>
      <c r="O590" s="48"/>
    </row>
    <row r="591" spans="1:15" ht="15">
      <c r="A591"/>
      <c r="B591" s="36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</row>
    <row r="592" ht="12.75">
      <c r="A592" s="13" t="s">
        <v>212</v>
      </c>
    </row>
    <row r="593" spans="3:14" ht="12.75">
      <c r="C593" s="1">
        <v>10145156.75</v>
      </c>
      <c r="D593" s="1">
        <v>10435203.9</v>
      </c>
      <c r="E593" s="1">
        <v>9266803.63</v>
      </c>
      <c r="F593" s="1">
        <v>9400005.33</v>
      </c>
      <c r="G593" s="1">
        <v>9376527.11</v>
      </c>
      <c r="H593" s="1">
        <v>8307958.06</v>
      </c>
      <c r="I593" s="1">
        <v>9658374.15</v>
      </c>
      <c r="J593" s="1">
        <v>10959980.110000003</v>
      </c>
      <c r="K593" s="1">
        <v>8680438.59</v>
      </c>
      <c r="L593" s="1">
        <v>8261101.49</v>
      </c>
      <c r="M593" s="1">
        <v>9249578.05</v>
      </c>
      <c r="N593" s="1">
        <v>8609069.08</v>
      </c>
    </row>
    <row r="603" ht="12.75">
      <c r="A603" s="2" t="s">
        <v>331</v>
      </c>
    </row>
    <row r="605" spans="1:14" ht="15">
      <c r="A605" s="47" t="s">
        <v>0</v>
      </c>
      <c r="B605" s="3" t="s">
        <v>1</v>
      </c>
      <c r="C605" s="22" t="s">
        <v>332</v>
      </c>
      <c r="D605" s="22" t="s">
        <v>333</v>
      </c>
      <c r="E605" s="22" t="s">
        <v>334</v>
      </c>
      <c r="F605" s="22" t="s">
        <v>335</v>
      </c>
      <c r="G605" s="22" t="s">
        <v>336</v>
      </c>
      <c r="H605" s="22" t="s">
        <v>337</v>
      </c>
      <c r="I605" s="22" t="s">
        <v>338</v>
      </c>
      <c r="J605" s="22" t="s">
        <v>339</v>
      </c>
      <c r="K605" s="22" t="s">
        <v>340</v>
      </c>
      <c r="L605" s="22" t="s">
        <v>341</v>
      </c>
      <c r="M605" s="22" t="s">
        <v>342</v>
      </c>
      <c r="N605" s="22" t="s">
        <v>343</v>
      </c>
    </row>
    <row r="606" spans="1:14" ht="15">
      <c r="A606" s="33" t="s">
        <v>299</v>
      </c>
      <c r="B606" s="36">
        <f aca="true" t="shared" si="49" ref="B606:B623">SUM(C606:N606)</f>
        <v>14687063</v>
      </c>
      <c r="C606" s="48">
        <v>1167575.4</v>
      </c>
      <c r="D606" s="48">
        <v>1207391.4</v>
      </c>
      <c r="E606" s="48">
        <v>1365432.7</v>
      </c>
      <c r="F606" s="48">
        <v>1196725.7</v>
      </c>
      <c r="G606" s="48">
        <v>1611530.9</v>
      </c>
      <c r="H606" s="48">
        <v>1378516.1</v>
      </c>
      <c r="I606" s="48">
        <v>1181630.8</v>
      </c>
      <c r="J606" s="48">
        <v>1226092.1</v>
      </c>
      <c r="K606" s="48">
        <v>1112317.3</v>
      </c>
      <c r="L606" s="48">
        <v>1044350.4</v>
      </c>
      <c r="M606" s="48">
        <v>1155503</v>
      </c>
      <c r="N606" s="48">
        <v>1039997.2</v>
      </c>
    </row>
    <row r="607" spans="1:14" ht="15">
      <c r="A607" s="33" t="s">
        <v>300</v>
      </c>
      <c r="B607" s="36">
        <f t="shared" si="49"/>
        <v>3220171.4</v>
      </c>
      <c r="C607" s="48">
        <v>245357.3</v>
      </c>
      <c r="D607" s="48">
        <v>273206.2</v>
      </c>
      <c r="E607" s="48">
        <v>305837.3</v>
      </c>
      <c r="F607" s="48">
        <v>244047.7</v>
      </c>
      <c r="G607" s="48">
        <v>442426.7</v>
      </c>
      <c r="H607" s="48">
        <v>308046.3</v>
      </c>
      <c r="I607" s="48">
        <v>253759.4</v>
      </c>
      <c r="J607" s="48">
        <v>253535.9</v>
      </c>
      <c r="K607" s="48">
        <v>209621.4</v>
      </c>
      <c r="L607" s="48">
        <v>250375.6</v>
      </c>
      <c r="M607" s="48">
        <v>216998.4</v>
      </c>
      <c r="N607" s="48">
        <v>216959.2</v>
      </c>
    </row>
    <row r="608" spans="1:14" ht="15">
      <c r="A608" s="33" t="s">
        <v>301</v>
      </c>
      <c r="B608" s="36">
        <f t="shared" si="49"/>
        <v>3763987.9999999995</v>
      </c>
      <c r="C608" s="48">
        <v>264855</v>
      </c>
      <c r="D608" s="48">
        <v>312779</v>
      </c>
      <c r="E608" s="48">
        <v>345980.1</v>
      </c>
      <c r="F608" s="48">
        <v>289682.1</v>
      </c>
      <c r="G608" s="48">
        <v>487592.6</v>
      </c>
      <c r="H608" s="48">
        <v>378909.9</v>
      </c>
      <c r="I608" s="48">
        <v>273590.9</v>
      </c>
      <c r="J608" s="48">
        <v>307491.3</v>
      </c>
      <c r="K608" s="48">
        <v>285486.1</v>
      </c>
      <c r="L608" s="48">
        <v>259365.5</v>
      </c>
      <c r="M608" s="48">
        <v>275621.6</v>
      </c>
      <c r="N608" s="48">
        <v>282633.9</v>
      </c>
    </row>
    <row r="609" spans="1:14" ht="15">
      <c r="A609" s="33" t="s">
        <v>302</v>
      </c>
      <c r="B609" s="36">
        <f t="shared" si="49"/>
        <v>14678227.700000001</v>
      </c>
      <c r="C609" s="48">
        <v>1094224.9</v>
      </c>
      <c r="D609" s="48">
        <v>1175464.5</v>
      </c>
      <c r="E609" s="48">
        <v>1336075.2</v>
      </c>
      <c r="F609" s="48">
        <v>1187194.2</v>
      </c>
      <c r="G609" s="48">
        <v>1493156.1</v>
      </c>
      <c r="H609" s="48">
        <v>1319939.4</v>
      </c>
      <c r="I609" s="48">
        <v>1107605.4</v>
      </c>
      <c r="J609" s="48">
        <v>1304336.2</v>
      </c>
      <c r="K609" s="48">
        <v>1137206.9</v>
      </c>
      <c r="L609" s="48">
        <v>1151358.1</v>
      </c>
      <c r="M609" s="48">
        <v>1250892.4</v>
      </c>
      <c r="N609" s="48">
        <v>1120774.4</v>
      </c>
    </row>
    <row r="610" spans="1:14" ht="15">
      <c r="A610" s="33" t="s">
        <v>303</v>
      </c>
      <c r="B610" s="36">
        <f t="shared" si="49"/>
        <v>3515640.5</v>
      </c>
      <c r="C610" s="48">
        <v>260662.8</v>
      </c>
      <c r="D610" s="48">
        <v>287596.1</v>
      </c>
      <c r="E610" s="48">
        <v>328088.3</v>
      </c>
      <c r="F610" s="48">
        <v>274574</v>
      </c>
      <c r="G610" s="48">
        <v>482997.6</v>
      </c>
      <c r="H610" s="48">
        <v>334033.1</v>
      </c>
      <c r="I610" s="48">
        <v>264274.8</v>
      </c>
      <c r="J610" s="48">
        <v>264061.9</v>
      </c>
      <c r="K610" s="48">
        <v>238727.7</v>
      </c>
      <c r="L610" s="48">
        <v>266853.6</v>
      </c>
      <c r="M610" s="48">
        <v>270448.6</v>
      </c>
      <c r="N610" s="48">
        <v>243322</v>
      </c>
    </row>
    <row r="611" spans="1:14" ht="15">
      <c r="A611" s="33" t="s">
        <v>304</v>
      </c>
      <c r="B611" s="36">
        <f t="shared" si="49"/>
        <v>5768501.100000001</v>
      </c>
      <c r="C611" s="48">
        <v>407980.3</v>
      </c>
      <c r="D611" s="48">
        <v>477910.9</v>
      </c>
      <c r="E611" s="48">
        <v>496784.3</v>
      </c>
      <c r="F611" s="48">
        <v>442692.6</v>
      </c>
      <c r="G611" s="48">
        <v>681187.8</v>
      </c>
      <c r="H611" s="48">
        <v>540907.1</v>
      </c>
      <c r="I611" s="48">
        <v>421276.2</v>
      </c>
      <c r="J611" s="48">
        <v>485761</v>
      </c>
      <c r="K611" s="48">
        <v>468631.6</v>
      </c>
      <c r="L611" s="48">
        <v>465080.5</v>
      </c>
      <c r="M611" s="48">
        <v>429404.8</v>
      </c>
      <c r="N611" s="48">
        <v>450884</v>
      </c>
    </row>
    <row r="612" spans="1:14" ht="15">
      <c r="A612" s="33" t="s">
        <v>305</v>
      </c>
      <c r="B612" s="36">
        <f t="shared" si="49"/>
        <v>8373045.2</v>
      </c>
      <c r="C612" s="48">
        <v>643977.2</v>
      </c>
      <c r="D612" s="48">
        <v>664029.6</v>
      </c>
      <c r="E612" s="48">
        <v>829465.5</v>
      </c>
      <c r="F612" s="48">
        <v>665775.7</v>
      </c>
      <c r="G612" s="48">
        <v>909254</v>
      </c>
      <c r="H612" s="48">
        <v>741740.1</v>
      </c>
      <c r="I612" s="48">
        <v>660424.5</v>
      </c>
      <c r="J612" s="48">
        <v>728759.1</v>
      </c>
      <c r="K612" s="48">
        <v>645137.4</v>
      </c>
      <c r="L612" s="48">
        <v>604935.4</v>
      </c>
      <c r="M612" s="48">
        <v>673180.7</v>
      </c>
      <c r="N612" s="48">
        <v>606366</v>
      </c>
    </row>
    <row r="613" spans="1:14" ht="15">
      <c r="A613" s="33" t="s">
        <v>306</v>
      </c>
      <c r="B613" s="36">
        <f t="shared" si="49"/>
        <v>10790888.1</v>
      </c>
      <c r="C613" s="48">
        <v>772123.8</v>
      </c>
      <c r="D613" s="48">
        <v>815855.6</v>
      </c>
      <c r="E613" s="48">
        <v>915113.5</v>
      </c>
      <c r="F613" s="48">
        <v>931256.5</v>
      </c>
      <c r="G613" s="48">
        <v>1152662.3</v>
      </c>
      <c r="H613" s="48">
        <v>1121843.4</v>
      </c>
      <c r="I613" s="48">
        <v>944617.6</v>
      </c>
      <c r="J613" s="48">
        <v>1256964.8</v>
      </c>
      <c r="K613" s="48">
        <v>862258</v>
      </c>
      <c r="L613" s="48">
        <v>729141</v>
      </c>
      <c r="M613" s="48">
        <v>759256.2</v>
      </c>
      <c r="N613" s="48">
        <v>529795.4</v>
      </c>
    </row>
    <row r="614" spans="1:14" ht="15">
      <c r="A614" s="33" t="s">
        <v>307</v>
      </c>
      <c r="B614" s="36">
        <f t="shared" si="49"/>
        <v>17378085.4</v>
      </c>
      <c r="C614" s="48">
        <v>1358902.9</v>
      </c>
      <c r="D614" s="48">
        <v>1453010</v>
      </c>
      <c r="E614" s="48">
        <v>1707714.8</v>
      </c>
      <c r="F614" s="48">
        <v>1432736.3</v>
      </c>
      <c r="G614" s="48">
        <v>2067611.7</v>
      </c>
      <c r="H614" s="48">
        <v>1523738</v>
      </c>
      <c r="I614" s="48">
        <v>1294823.7</v>
      </c>
      <c r="J614" s="48">
        <v>1469154</v>
      </c>
      <c r="K614" s="48">
        <v>1264919.2</v>
      </c>
      <c r="L614" s="48">
        <v>1323365.9</v>
      </c>
      <c r="M614" s="48">
        <v>1314439.6</v>
      </c>
      <c r="N614" s="48">
        <v>1167669.3</v>
      </c>
    </row>
    <row r="615" spans="1:14" ht="15">
      <c r="A615" s="33" t="s">
        <v>308</v>
      </c>
      <c r="B615" s="36">
        <f t="shared" si="49"/>
        <v>1524137.8</v>
      </c>
      <c r="C615" s="48">
        <v>91027.4</v>
      </c>
      <c r="D615" s="48">
        <v>102507.2</v>
      </c>
      <c r="E615" s="48">
        <v>152776.5</v>
      </c>
      <c r="F615" s="48">
        <v>112801.8</v>
      </c>
      <c r="G615" s="48">
        <v>215633.9</v>
      </c>
      <c r="H615" s="48">
        <v>162818.3</v>
      </c>
      <c r="I615" s="48">
        <v>124542.9</v>
      </c>
      <c r="J615" s="48">
        <v>133397.8</v>
      </c>
      <c r="K615" s="48">
        <v>104539.6</v>
      </c>
      <c r="L615" s="48">
        <v>100040.6</v>
      </c>
      <c r="M615" s="48">
        <v>124228.6</v>
      </c>
      <c r="N615" s="48">
        <v>99823.2</v>
      </c>
    </row>
    <row r="616" spans="1:14" ht="15">
      <c r="A616" s="33" t="s">
        <v>309</v>
      </c>
      <c r="B616" s="36">
        <f t="shared" si="49"/>
        <v>4905387.6</v>
      </c>
      <c r="C616" s="48">
        <v>365328.5</v>
      </c>
      <c r="D616" s="48">
        <v>394312.5</v>
      </c>
      <c r="E616" s="48">
        <v>417508.7</v>
      </c>
      <c r="F616" s="48">
        <v>359750.4</v>
      </c>
      <c r="G616" s="48">
        <v>586441</v>
      </c>
      <c r="H616" s="48">
        <v>461666.1</v>
      </c>
      <c r="I616" s="48">
        <v>359503.8</v>
      </c>
      <c r="J616" s="48">
        <v>451975.5</v>
      </c>
      <c r="K616" s="48">
        <v>373773.8</v>
      </c>
      <c r="L616" s="48">
        <v>364069.5</v>
      </c>
      <c r="M616" s="48">
        <v>385317</v>
      </c>
      <c r="N616" s="48">
        <v>385740.8</v>
      </c>
    </row>
    <row r="617" spans="1:14" ht="15">
      <c r="A617" s="33" t="s">
        <v>310</v>
      </c>
      <c r="B617" s="36">
        <f t="shared" si="49"/>
        <v>3949939</v>
      </c>
      <c r="C617" s="48">
        <v>284111.2</v>
      </c>
      <c r="D617" s="48">
        <v>294937.5</v>
      </c>
      <c r="E617" s="48">
        <v>377861.4</v>
      </c>
      <c r="F617" s="48">
        <v>336259.5</v>
      </c>
      <c r="G617" s="48">
        <v>430072.9</v>
      </c>
      <c r="H617" s="48">
        <v>349732.7</v>
      </c>
      <c r="I617" s="48">
        <v>308347.9</v>
      </c>
      <c r="J617" s="48">
        <v>355366</v>
      </c>
      <c r="K617" s="48">
        <v>343961.4</v>
      </c>
      <c r="L617" s="48">
        <v>260182.2</v>
      </c>
      <c r="M617" s="48">
        <v>314855.8</v>
      </c>
      <c r="N617" s="48">
        <v>294250.5</v>
      </c>
    </row>
    <row r="618" spans="1:14" ht="15">
      <c r="A618" s="33" t="s">
        <v>311</v>
      </c>
      <c r="B618" s="36">
        <f t="shared" si="49"/>
        <v>8646975.3</v>
      </c>
      <c r="C618" s="48">
        <v>598882.5</v>
      </c>
      <c r="D618" s="48">
        <v>602368.2</v>
      </c>
      <c r="E618" s="48">
        <v>686405.2</v>
      </c>
      <c r="F618" s="48">
        <v>649255.8</v>
      </c>
      <c r="G618" s="48">
        <v>1154204.6</v>
      </c>
      <c r="H618" s="48">
        <v>758711.4</v>
      </c>
      <c r="I618" s="48">
        <v>602455.4</v>
      </c>
      <c r="J618" s="48">
        <v>652550</v>
      </c>
      <c r="K618" s="48">
        <v>636661.2</v>
      </c>
      <c r="L618" s="48">
        <v>725763.8</v>
      </c>
      <c r="M618" s="48">
        <v>882714</v>
      </c>
      <c r="N618" s="48">
        <v>697003.2</v>
      </c>
    </row>
    <row r="619" spans="1:14" ht="15">
      <c r="A619" s="33" t="s">
        <v>312</v>
      </c>
      <c r="B619" s="36">
        <f t="shared" si="49"/>
        <v>2402221.3000000003</v>
      </c>
      <c r="C619" s="48">
        <v>186312.5</v>
      </c>
      <c r="D619" s="48">
        <v>192375.4</v>
      </c>
      <c r="E619" s="48">
        <v>225698.9</v>
      </c>
      <c r="F619" s="48">
        <v>170263.3</v>
      </c>
      <c r="G619" s="48">
        <v>302545.9</v>
      </c>
      <c r="H619" s="48">
        <v>235797.4</v>
      </c>
      <c r="I619" s="48">
        <v>171233.1</v>
      </c>
      <c r="J619" s="48">
        <v>190507.1</v>
      </c>
      <c r="K619" s="48">
        <v>184131.8</v>
      </c>
      <c r="L619" s="48">
        <v>170298.1</v>
      </c>
      <c r="M619" s="48">
        <v>178581.8</v>
      </c>
      <c r="N619" s="48">
        <v>194476</v>
      </c>
    </row>
    <row r="620" spans="1:14" ht="15">
      <c r="A620" s="33" t="s">
        <v>313</v>
      </c>
      <c r="B620" s="36">
        <f t="shared" si="49"/>
        <v>9475115.1</v>
      </c>
      <c r="C620" s="48">
        <v>705531</v>
      </c>
      <c r="D620" s="48">
        <v>681045.6</v>
      </c>
      <c r="E620" s="48">
        <v>817083.2</v>
      </c>
      <c r="F620" s="48">
        <v>829546.9</v>
      </c>
      <c r="G620" s="48">
        <v>1105461.7</v>
      </c>
      <c r="H620" s="48">
        <v>979645.4</v>
      </c>
      <c r="I620" s="48">
        <v>724168.3</v>
      </c>
      <c r="J620" s="48">
        <v>853545</v>
      </c>
      <c r="K620" s="48">
        <v>706089.4</v>
      </c>
      <c r="L620" s="48">
        <v>707091.5</v>
      </c>
      <c r="M620" s="48">
        <v>718986.5</v>
      </c>
      <c r="N620" s="48">
        <v>646920.6</v>
      </c>
    </row>
    <row r="621" spans="1:14" ht="15">
      <c r="A621" s="33" t="s">
        <v>314</v>
      </c>
      <c r="B621" s="36">
        <f t="shared" si="49"/>
        <v>1082598.5</v>
      </c>
      <c r="C621" s="48">
        <v>67837.1</v>
      </c>
      <c r="D621" s="48">
        <v>84894.2</v>
      </c>
      <c r="E621" s="48">
        <v>122919.2</v>
      </c>
      <c r="F621" s="48">
        <v>80656.2</v>
      </c>
      <c r="G621" s="48">
        <v>123748.5</v>
      </c>
      <c r="H621" s="48">
        <v>88764.1</v>
      </c>
      <c r="I621" s="48">
        <v>84491.5</v>
      </c>
      <c r="J621" s="48">
        <v>86204.7</v>
      </c>
      <c r="K621" s="48">
        <v>89960.7</v>
      </c>
      <c r="L621" s="48">
        <v>75894.2</v>
      </c>
      <c r="M621" s="48">
        <v>88185.4</v>
      </c>
      <c r="N621" s="48">
        <v>89042.7</v>
      </c>
    </row>
    <row r="622" spans="1:14" ht="15">
      <c r="A622" s="33" t="s">
        <v>315</v>
      </c>
      <c r="B622" s="36">
        <f t="shared" si="49"/>
        <v>18723244.6</v>
      </c>
      <c r="C622" s="48">
        <v>1358401.8</v>
      </c>
      <c r="D622" s="48">
        <v>1386197.8</v>
      </c>
      <c r="E622" s="48">
        <v>1698041.2</v>
      </c>
      <c r="F622" s="48">
        <v>1500299.8</v>
      </c>
      <c r="G622" s="48">
        <v>2348407.3</v>
      </c>
      <c r="H622" s="48">
        <v>1855658.4</v>
      </c>
      <c r="I622" s="48">
        <v>1423803.3</v>
      </c>
      <c r="J622" s="48">
        <v>1794134</v>
      </c>
      <c r="K622" s="48">
        <v>1404689.5</v>
      </c>
      <c r="L622" s="48">
        <v>1204282.1</v>
      </c>
      <c r="M622" s="48">
        <v>1423866.3</v>
      </c>
      <c r="N622" s="48">
        <v>1325463.1</v>
      </c>
    </row>
    <row r="623" spans="1:14" ht="15">
      <c r="A623" s="33" t="s">
        <v>316</v>
      </c>
      <c r="B623" s="36">
        <f t="shared" si="49"/>
        <v>15396709.100000001</v>
      </c>
      <c r="C623" s="48">
        <v>1161766.4</v>
      </c>
      <c r="D623" s="48">
        <v>1141597.7</v>
      </c>
      <c r="E623" s="48">
        <v>1229894.5</v>
      </c>
      <c r="F623" s="48">
        <v>1193746.8</v>
      </c>
      <c r="G623" s="48">
        <v>1776561</v>
      </c>
      <c r="H623" s="48">
        <v>1469420.7</v>
      </c>
      <c r="I623" s="48">
        <v>1333743.9</v>
      </c>
      <c r="J623" s="48">
        <v>1651202.5</v>
      </c>
      <c r="K623" s="48">
        <v>1060852.7</v>
      </c>
      <c r="L623" s="48">
        <v>1012283.8</v>
      </c>
      <c r="M623" s="48">
        <v>1230615.3</v>
      </c>
      <c r="N623" s="48">
        <v>1135023.8</v>
      </c>
    </row>
    <row r="624" spans="1:8" ht="15">
      <c r="A624"/>
      <c r="B624" s="36"/>
      <c r="C624" s="48"/>
      <c r="D624" s="48"/>
      <c r="E624" s="48"/>
      <c r="F624" s="48"/>
      <c r="G624" s="48"/>
      <c r="H624" s="48"/>
    </row>
    <row r="625" spans="1:14" ht="15">
      <c r="A625" t="s">
        <v>317</v>
      </c>
      <c r="B625" s="36">
        <f>SUM(C625:N625)</f>
        <v>148281938.70000002</v>
      </c>
      <c r="C625" s="48">
        <f aca="true" t="shared" si="50" ref="C625:N625">SUM(C606:C624)</f>
        <v>11034858</v>
      </c>
      <c r="D625" s="48">
        <f t="shared" si="50"/>
        <v>11547479.399999999</v>
      </c>
      <c r="E625" s="48">
        <f t="shared" si="50"/>
        <v>13358680.499999996</v>
      </c>
      <c r="F625" s="48">
        <f t="shared" si="50"/>
        <v>11897265.3</v>
      </c>
      <c r="G625" s="48">
        <f t="shared" si="50"/>
        <v>17371496.5</v>
      </c>
      <c r="H625" s="48">
        <f t="shared" si="50"/>
        <v>14009887.9</v>
      </c>
      <c r="I625" s="48">
        <f t="shared" si="50"/>
        <v>11534293.400000002</v>
      </c>
      <c r="J625" s="48">
        <f t="shared" si="50"/>
        <v>13465038.899999999</v>
      </c>
      <c r="K625" s="48">
        <f t="shared" si="50"/>
        <v>11128965.7</v>
      </c>
      <c r="L625" s="48">
        <f t="shared" si="50"/>
        <v>10714731.799999999</v>
      </c>
      <c r="M625" s="48">
        <f t="shared" si="50"/>
        <v>11693096.000000002</v>
      </c>
      <c r="N625" s="48">
        <f t="shared" si="50"/>
        <v>10526145.3</v>
      </c>
    </row>
    <row r="627" ht="12.75">
      <c r="A627" s="13" t="s">
        <v>212</v>
      </c>
    </row>
    <row r="628" spans="2:14" ht="15">
      <c r="B628" s="36">
        <f>SUM(C628:N628)</f>
        <v>108601183.63</v>
      </c>
      <c r="C628" s="48">
        <v>8141585.34</v>
      </c>
      <c r="D628" s="48">
        <v>8446108.35</v>
      </c>
      <c r="E628" s="48">
        <v>9718095.67</v>
      </c>
      <c r="F628" s="48">
        <v>8685624.54</v>
      </c>
      <c r="G628" s="48">
        <v>12441083.84</v>
      </c>
      <c r="H628" s="48">
        <v>10405963.53</v>
      </c>
      <c r="I628" s="48">
        <v>8277868.16</v>
      </c>
      <c r="J628" s="48">
        <v>9980632.99</v>
      </c>
      <c r="K628" s="48">
        <v>8171481.14</v>
      </c>
      <c r="L628" s="48">
        <v>7839540.5</v>
      </c>
      <c r="M628" s="48">
        <v>8714319.95</v>
      </c>
      <c r="N628" s="48">
        <v>7778879.62</v>
      </c>
    </row>
    <row r="630" ht="12.75">
      <c r="B630" s="36"/>
    </row>
    <row r="631" ht="12.75">
      <c r="A631" s="2" t="s">
        <v>344</v>
      </c>
    </row>
    <row r="633" spans="1:14" ht="15">
      <c r="A633" s="47" t="s">
        <v>0</v>
      </c>
      <c r="B633" s="3" t="s">
        <v>1</v>
      </c>
      <c r="C633" s="22" t="s">
        <v>345</v>
      </c>
      <c r="D633" s="22" t="s">
        <v>346</v>
      </c>
      <c r="E633" s="22" t="s">
        <v>347</v>
      </c>
      <c r="F633" s="22" t="s">
        <v>348</v>
      </c>
      <c r="G633" s="22" t="s">
        <v>349</v>
      </c>
      <c r="H633" s="22" t="s">
        <v>350</v>
      </c>
      <c r="I633" s="22" t="s">
        <v>351</v>
      </c>
      <c r="J633" s="22" t="s">
        <v>352</v>
      </c>
      <c r="K633" s="22" t="s">
        <v>353</v>
      </c>
      <c r="L633" s="22" t="s">
        <v>354</v>
      </c>
      <c r="M633" s="22" t="s">
        <v>355</v>
      </c>
      <c r="N633" s="22" t="s">
        <v>356</v>
      </c>
    </row>
    <row r="634" spans="1:14" ht="15">
      <c r="A634" s="33" t="s">
        <v>299</v>
      </c>
      <c r="B634" s="36">
        <f aca="true" t="shared" si="51" ref="B634:B653">SUM(C634:N634)</f>
        <v>13070223.299999999</v>
      </c>
      <c r="C634" s="48">
        <v>1021314.8</v>
      </c>
      <c r="D634" s="48">
        <v>1008313.5</v>
      </c>
      <c r="E634" s="48">
        <v>1222947.6</v>
      </c>
      <c r="F634" s="48">
        <v>1081401.5</v>
      </c>
      <c r="G634" s="48">
        <v>1522131.3</v>
      </c>
      <c r="H634" s="48">
        <v>1137568.1</v>
      </c>
      <c r="I634" s="51">
        <v>978697.4</v>
      </c>
      <c r="J634" s="51">
        <v>1052283.7</v>
      </c>
      <c r="K634" s="51">
        <v>914928.6</v>
      </c>
      <c r="L634" s="51">
        <v>1007269.7</v>
      </c>
      <c r="M634" s="51">
        <v>1210996.7</v>
      </c>
      <c r="N634" s="51">
        <v>912370.4</v>
      </c>
    </row>
    <row r="635" spans="1:14" ht="15">
      <c r="A635" s="33" t="s">
        <v>300</v>
      </c>
      <c r="B635" s="36">
        <f t="shared" si="51"/>
        <v>1430451.5</v>
      </c>
      <c r="C635" s="48">
        <v>262454.4</v>
      </c>
      <c r="D635" s="48">
        <v>218044.2</v>
      </c>
      <c r="E635" s="48">
        <v>234801</v>
      </c>
      <c r="F635" s="48">
        <v>205035.1</v>
      </c>
      <c r="G635" s="48">
        <v>385848.1</v>
      </c>
      <c r="H635" s="48">
        <v>124268.7</v>
      </c>
      <c r="I635" s="51">
        <v>0</v>
      </c>
      <c r="J635" s="51">
        <v>0</v>
      </c>
      <c r="K635" s="51">
        <v>0</v>
      </c>
      <c r="L635" s="51">
        <v>0</v>
      </c>
      <c r="M635" s="51">
        <v>0</v>
      </c>
      <c r="N635" s="51">
        <v>0</v>
      </c>
    </row>
    <row r="636" spans="1:14" ht="15">
      <c r="A636" s="33" t="s">
        <v>301</v>
      </c>
      <c r="B636" s="36">
        <f t="shared" si="51"/>
        <v>3682086.0999999996</v>
      </c>
      <c r="C636" s="48">
        <v>267461.6</v>
      </c>
      <c r="D636" s="48">
        <v>249885.6</v>
      </c>
      <c r="E636" s="48">
        <v>304165.7</v>
      </c>
      <c r="F636" s="48">
        <v>250629</v>
      </c>
      <c r="G636" s="48">
        <v>501238.8</v>
      </c>
      <c r="H636" s="48">
        <v>331669</v>
      </c>
      <c r="I636" s="51">
        <v>265624.4</v>
      </c>
      <c r="J636" s="51">
        <v>331168.3</v>
      </c>
      <c r="K636" s="51">
        <v>269997.4</v>
      </c>
      <c r="L636" s="51">
        <v>295569.4</v>
      </c>
      <c r="M636" s="51">
        <v>325201</v>
      </c>
      <c r="N636" s="51">
        <v>289475.9</v>
      </c>
    </row>
    <row r="637" spans="1:14" ht="15">
      <c r="A637" s="33" t="s">
        <v>302</v>
      </c>
      <c r="B637" s="36">
        <f t="shared" si="51"/>
        <v>12695314.799999999</v>
      </c>
      <c r="C637" s="48">
        <v>1074645.5</v>
      </c>
      <c r="D637" s="48">
        <v>997251.5</v>
      </c>
      <c r="E637" s="48">
        <v>1203613.3</v>
      </c>
      <c r="F637" s="48">
        <v>1034308.3</v>
      </c>
      <c r="G637" s="48">
        <v>1427332.4</v>
      </c>
      <c r="H637" s="48">
        <v>1121132.6</v>
      </c>
      <c r="I637" s="51">
        <v>934078.6</v>
      </c>
      <c r="J637" s="51">
        <v>1127583.4</v>
      </c>
      <c r="K637" s="51">
        <v>880504.3</v>
      </c>
      <c r="L637" s="51">
        <v>966441.5</v>
      </c>
      <c r="M637" s="51">
        <v>989796.2</v>
      </c>
      <c r="N637" s="51">
        <v>938627.2</v>
      </c>
    </row>
    <row r="638" spans="1:14" ht="15">
      <c r="A638" s="33" t="s">
        <v>303</v>
      </c>
      <c r="B638" s="36">
        <f t="shared" si="51"/>
        <v>3473653.9</v>
      </c>
      <c r="C638" s="48">
        <v>235976</v>
      </c>
      <c r="D638" s="48">
        <v>243335.9</v>
      </c>
      <c r="E638" s="48">
        <v>296239.9</v>
      </c>
      <c r="F638" s="48">
        <v>277695.7</v>
      </c>
      <c r="G638" s="48">
        <v>489174.2</v>
      </c>
      <c r="H638" s="48">
        <v>350105.6</v>
      </c>
      <c r="I638" s="51">
        <v>259449</v>
      </c>
      <c r="J638" s="51">
        <v>300768.8</v>
      </c>
      <c r="K638" s="51">
        <v>246197.5</v>
      </c>
      <c r="L638" s="51">
        <v>231042.2</v>
      </c>
      <c r="M638" s="51">
        <v>278813</v>
      </c>
      <c r="N638" s="51">
        <v>264856.1</v>
      </c>
    </row>
    <row r="639" spans="1:14" ht="15">
      <c r="A639" s="33" t="s">
        <v>304</v>
      </c>
      <c r="B639" s="36">
        <f t="shared" si="51"/>
        <v>4825598.2</v>
      </c>
      <c r="C639" s="48">
        <v>405155</v>
      </c>
      <c r="D639" s="48">
        <v>445981.8</v>
      </c>
      <c r="E639" s="48">
        <v>415884.6</v>
      </c>
      <c r="F639" s="48">
        <v>418018.1</v>
      </c>
      <c r="G639" s="48">
        <v>554535.8</v>
      </c>
      <c r="H639" s="48">
        <v>423871.4</v>
      </c>
      <c r="I639" s="51">
        <v>378449.2</v>
      </c>
      <c r="J639" s="51">
        <v>449464.3</v>
      </c>
      <c r="K639" s="51">
        <v>356047.3</v>
      </c>
      <c r="L639" s="51">
        <v>357857.8</v>
      </c>
      <c r="M639" s="51">
        <v>333445.7</v>
      </c>
      <c r="N639" s="51">
        <v>286887.2</v>
      </c>
    </row>
    <row r="640" spans="1:14" ht="15">
      <c r="A640" s="33" t="s">
        <v>305</v>
      </c>
      <c r="B640" s="36">
        <f t="shared" si="51"/>
        <v>8425555.9</v>
      </c>
      <c r="C640" s="48">
        <v>639039.5</v>
      </c>
      <c r="D640" s="48">
        <v>611509.7</v>
      </c>
      <c r="E640" s="48">
        <v>775845.2</v>
      </c>
      <c r="F640" s="48">
        <v>643721.3</v>
      </c>
      <c r="G640" s="48">
        <v>907663.9</v>
      </c>
      <c r="H640" s="48">
        <v>743563.9</v>
      </c>
      <c r="I640" s="51">
        <v>665308</v>
      </c>
      <c r="J640" s="51">
        <v>756785.1</v>
      </c>
      <c r="K640" s="51">
        <v>648678.3</v>
      </c>
      <c r="L640" s="51">
        <v>671552.5</v>
      </c>
      <c r="M640" s="51">
        <v>734627.9</v>
      </c>
      <c r="N640" s="51">
        <v>627260.6</v>
      </c>
    </row>
    <row r="641" spans="1:14" ht="15">
      <c r="A641" s="33" t="s">
        <v>306</v>
      </c>
      <c r="B641" s="36">
        <f t="shared" si="51"/>
        <v>9149560.6</v>
      </c>
      <c r="C641" s="48">
        <v>659201.3</v>
      </c>
      <c r="D641" s="48">
        <v>649728.4</v>
      </c>
      <c r="E641" s="48">
        <v>686429.1</v>
      </c>
      <c r="F641" s="48">
        <v>698349.3</v>
      </c>
      <c r="G641" s="48">
        <v>977223.3</v>
      </c>
      <c r="H641" s="48">
        <v>853763.9</v>
      </c>
      <c r="I641" s="51">
        <v>865250.6</v>
      </c>
      <c r="J641" s="51">
        <v>1196669.3</v>
      </c>
      <c r="K641" s="51">
        <v>726904</v>
      </c>
      <c r="L641" s="51">
        <v>624568.8</v>
      </c>
      <c r="M641" s="51">
        <v>707035.2</v>
      </c>
      <c r="N641" s="51">
        <v>504437.4</v>
      </c>
    </row>
    <row r="642" spans="1:14" ht="15">
      <c r="A642" s="33" t="s">
        <v>307</v>
      </c>
      <c r="B642" s="36">
        <f t="shared" si="51"/>
        <v>15517266.2</v>
      </c>
      <c r="C642" s="48">
        <v>1102444.1</v>
      </c>
      <c r="D642" s="48">
        <v>1119516.1</v>
      </c>
      <c r="E642" s="48">
        <v>1280408.9</v>
      </c>
      <c r="F642" s="48">
        <v>1356195.4</v>
      </c>
      <c r="G642" s="48">
        <v>1937833</v>
      </c>
      <c r="H642" s="48">
        <v>1446882.2</v>
      </c>
      <c r="I642" s="51">
        <v>1255173.7</v>
      </c>
      <c r="J642" s="51">
        <v>1406940.3</v>
      </c>
      <c r="K642" s="51">
        <v>1134870.1</v>
      </c>
      <c r="L642" s="51">
        <v>1194889.7</v>
      </c>
      <c r="M642" s="51">
        <v>1242946.2</v>
      </c>
      <c r="N642" s="51">
        <v>1039166.5</v>
      </c>
    </row>
    <row r="643" spans="1:14" ht="15">
      <c r="A643" s="33" t="s">
        <v>308</v>
      </c>
      <c r="B643" s="36">
        <f t="shared" si="51"/>
        <v>1395140.2000000002</v>
      </c>
      <c r="C643" s="48">
        <v>115236.2</v>
      </c>
      <c r="D643" s="48">
        <v>112009.6</v>
      </c>
      <c r="E643" s="48">
        <v>118882.7</v>
      </c>
      <c r="F643" s="48">
        <v>110850.4</v>
      </c>
      <c r="G643" s="48">
        <v>193616.2</v>
      </c>
      <c r="H643" s="48">
        <v>126452</v>
      </c>
      <c r="I643" s="51">
        <v>98612.2</v>
      </c>
      <c r="J643" s="51">
        <v>140058.3</v>
      </c>
      <c r="K643" s="51">
        <v>81145.6</v>
      </c>
      <c r="L643" s="51">
        <v>77258</v>
      </c>
      <c r="M643" s="51">
        <v>117761.2</v>
      </c>
      <c r="N643" s="51">
        <v>103257.8</v>
      </c>
    </row>
    <row r="644" spans="1:14" ht="15">
      <c r="A644" s="33" t="s">
        <v>309</v>
      </c>
      <c r="B644" s="36">
        <f t="shared" si="51"/>
        <v>4847971.7</v>
      </c>
      <c r="C644" s="48">
        <v>324369.1</v>
      </c>
      <c r="D644" s="48">
        <v>363209.5</v>
      </c>
      <c r="E644" s="48">
        <v>400136.2</v>
      </c>
      <c r="F644" s="48">
        <v>334894.7</v>
      </c>
      <c r="G644" s="48">
        <v>618496.7</v>
      </c>
      <c r="H644" s="48">
        <v>431896</v>
      </c>
      <c r="I644" s="51">
        <v>389520</v>
      </c>
      <c r="J644" s="51">
        <v>460876.6</v>
      </c>
      <c r="K644" s="51">
        <v>363573.3</v>
      </c>
      <c r="L644" s="51">
        <v>395073.4</v>
      </c>
      <c r="M644" s="51">
        <v>428756.9</v>
      </c>
      <c r="N644" s="51">
        <v>337169.3</v>
      </c>
    </row>
    <row r="645" spans="1:14" ht="15">
      <c r="A645" s="33" t="s">
        <v>310</v>
      </c>
      <c r="B645" s="36">
        <f t="shared" si="51"/>
        <v>3961890.8</v>
      </c>
      <c r="C645" s="48">
        <v>301928.2</v>
      </c>
      <c r="D645" s="48">
        <v>327961.8</v>
      </c>
      <c r="E645" s="48">
        <v>381716.1</v>
      </c>
      <c r="F645" s="48">
        <v>295367.1</v>
      </c>
      <c r="G645" s="48">
        <v>432993.8</v>
      </c>
      <c r="H645" s="48">
        <v>350232.1</v>
      </c>
      <c r="I645" s="51">
        <v>319163</v>
      </c>
      <c r="J645" s="51">
        <v>341856.8</v>
      </c>
      <c r="K645" s="51">
        <v>315616.3</v>
      </c>
      <c r="L645" s="51">
        <v>265048.3</v>
      </c>
      <c r="M645" s="51">
        <v>344924.6</v>
      </c>
      <c r="N645" s="51">
        <v>285082.7</v>
      </c>
    </row>
    <row r="646" spans="1:14" ht="15">
      <c r="A646" s="33" t="s">
        <v>311</v>
      </c>
      <c r="B646" s="36">
        <f t="shared" si="51"/>
        <v>8720596.1</v>
      </c>
      <c r="C646" s="48">
        <v>618245.2</v>
      </c>
      <c r="D646" s="48">
        <v>667175.9</v>
      </c>
      <c r="E646" s="48">
        <v>752997.8</v>
      </c>
      <c r="F646" s="48">
        <v>577268.2</v>
      </c>
      <c r="G646" s="48">
        <v>1063124.1</v>
      </c>
      <c r="H646" s="48">
        <v>639605.6</v>
      </c>
      <c r="I646" s="51">
        <v>645725.2</v>
      </c>
      <c r="J646" s="51">
        <v>793498.2</v>
      </c>
      <c r="K646" s="51">
        <v>620300.2</v>
      </c>
      <c r="L646" s="51">
        <v>704616.3</v>
      </c>
      <c r="M646" s="51">
        <v>829070.7</v>
      </c>
      <c r="N646" s="51">
        <v>808968.7</v>
      </c>
    </row>
    <row r="647" spans="1:14" ht="15">
      <c r="A647" s="33" t="s">
        <v>312</v>
      </c>
      <c r="B647" s="36">
        <f t="shared" si="51"/>
        <v>2360592</v>
      </c>
      <c r="C647" s="48">
        <v>177571.1</v>
      </c>
      <c r="D647" s="48">
        <v>189869.6</v>
      </c>
      <c r="E647" s="48">
        <v>206385.5</v>
      </c>
      <c r="F647" s="48">
        <v>170899.9</v>
      </c>
      <c r="G647" s="48">
        <v>295196.1</v>
      </c>
      <c r="H647" s="48">
        <v>216550.4</v>
      </c>
      <c r="I647" s="51">
        <v>191628.3</v>
      </c>
      <c r="J647" s="51">
        <v>238205.2</v>
      </c>
      <c r="K647" s="51">
        <v>173652.2</v>
      </c>
      <c r="L647" s="51">
        <v>160520.8</v>
      </c>
      <c r="M647" s="51">
        <v>183928.9</v>
      </c>
      <c r="N647" s="51">
        <v>156184</v>
      </c>
    </row>
    <row r="648" spans="1:14" ht="15">
      <c r="A648" s="33" t="s">
        <v>313</v>
      </c>
      <c r="B648" s="36">
        <f t="shared" si="51"/>
        <v>9033503</v>
      </c>
      <c r="C648" s="48">
        <v>641952.2</v>
      </c>
      <c r="D648" s="48">
        <v>620121.9</v>
      </c>
      <c r="E648" s="48">
        <v>838964.1</v>
      </c>
      <c r="F648" s="48">
        <v>644980.4</v>
      </c>
      <c r="G648" s="48">
        <v>1138048.3</v>
      </c>
      <c r="H648" s="48">
        <v>817460.9</v>
      </c>
      <c r="I648" s="51">
        <v>797271.7</v>
      </c>
      <c r="J648" s="51">
        <v>909108.6</v>
      </c>
      <c r="K648" s="51">
        <v>650181.9</v>
      </c>
      <c r="L648" s="51">
        <v>659600.8</v>
      </c>
      <c r="M648" s="51">
        <v>747979</v>
      </c>
      <c r="N648" s="51">
        <v>567833.2</v>
      </c>
    </row>
    <row r="649" spans="1:14" ht="15">
      <c r="A649" s="33" t="s">
        <v>314</v>
      </c>
      <c r="B649" s="36">
        <f t="shared" si="51"/>
        <v>878621.2999999999</v>
      </c>
      <c r="C649" s="48">
        <v>85355.9</v>
      </c>
      <c r="D649" s="48">
        <v>90467.3</v>
      </c>
      <c r="E649" s="48">
        <v>87180.9</v>
      </c>
      <c r="F649" s="48">
        <v>65675.6</v>
      </c>
      <c r="G649" s="48">
        <v>115518.9</v>
      </c>
      <c r="H649" s="48">
        <v>76546.3</v>
      </c>
      <c r="I649" s="51">
        <v>57751.5</v>
      </c>
      <c r="J649" s="51">
        <v>67235.1</v>
      </c>
      <c r="K649" s="51">
        <v>45857.9</v>
      </c>
      <c r="L649" s="51">
        <v>66250.9</v>
      </c>
      <c r="M649" s="51">
        <v>60321.6</v>
      </c>
      <c r="N649" s="51">
        <v>60459.4</v>
      </c>
    </row>
    <row r="650" spans="1:14" ht="15">
      <c r="A650" s="33" t="s">
        <v>315</v>
      </c>
      <c r="B650" s="36">
        <f t="shared" si="51"/>
        <v>16823672.700000003</v>
      </c>
      <c r="C650" s="48">
        <v>1163219.5</v>
      </c>
      <c r="D650" s="48">
        <v>1188824.6</v>
      </c>
      <c r="E650" s="48">
        <v>1502552</v>
      </c>
      <c r="F650" s="48">
        <v>1251988.9</v>
      </c>
      <c r="G650" s="48">
        <v>2131146.8</v>
      </c>
      <c r="H650" s="48">
        <v>1582874.8</v>
      </c>
      <c r="I650" s="51">
        <v>1349661.9</v>
      </c>
      <c r="J650" s="51">
        <v>1699939.3</v>
      </c>
      <c r="K650" s="51">
        <v>1195501</v>
      </c>
      <c r="L650" s="51">
        <v>1170155.3</v>
      </c>
      <c r="M650" s="51">
        <v>1541499.4</v>
      </c>
      <c r="N650" s="51">
        <v>1046309.2</v>
      </c>
    </row>
    <row r="651" spans="1:14" ht="15">
      <c r="A651" s="33" t="s">
        <v>316</v>
      </c>
      <c r="B651" s="36">
        <f t="shared" si="51"/>
        <v>16794701.700000003</v>
      </c>
      <c r="C651" s="48">
        <v>1173736.4</v>
      </c>
      <c r="D651" s="48">
        <v>1207820.4</v>
      </c>
      <c r="E651" s="48">
        <v>1408347.9</v>
      </c>
      <c r="F651" s="48">
        <v>1260993.2</v>
      </c>
      <c r="G651" s="48">
        <v>1903572.9</v>
      </c>
      <c r="H651" s="48">
        <v>1592577.6</v>
      </c>
      <c r="I651" s="51">
        <v>1609409.8</v>
      </c>
      <c r="J651" s="51">
        <v>1847065.1</v>
      </c>
      <c r="K651" s="51">
        <v>1224549.3</v>
      </c>
      <c r="L651" s="51">
        <v>1114868.3</v>
      </c>
      <c r="M651" s="51">
        <v>1401870.3</v>
      </c>
      <c r="N651" s="51">
        <v>1049890.5</v>
      </c>
    </row>
    <row r="652" spans="1:8" ht="15">
      <c r="A652"/>
      <c r="B652" s="36"/>
      <c r="C652" s="48"/>
      <c r="D652" s="48"/>
      <c r="E652" s="48"/>
      <c r="F652" s="48"/>
      <c r="G652" s="48"/>
      <c r="H652" s="48"/>
    </row>
    <row r="653" spans="1:14" ht="15">
      <c r="A653" t="s">
        <v>317</v>
      </c>
      <c r="B653" s="36">
        <f t="shared" si="51"/>
        <v>137086400</v>
      </c>
      <c r="C653" s="48">
        <v>10269306.000000002</v>
      </c>
      <c r="D653" s="48">
        <v>10311027.299999999</v>
      </c>
      <c r="E653" s="48">
        <v>12117498.5</v>
      </c>
      <c r="F653" s="49">
        <v>10678272.100000001</v>
      </c>
      <c r="G653" s="48">
        <v>16594694.6</v>
      </c>
      <c r="H653" s="48">
        <v>12367021.100000001</v>
      </c>
      <c r="I653" s="48">
        <f aca="true" t="shared" si="52" ref="I653:N653">SUM(I634:I652)</f>
        <v>11060774.500000002</v>
      </c>
      <c r="J653" s="48">
        <f t="shared" si="52"/>
        <v>13119506.399999999</v>
      </c>
      <c r="K653" s="48">
        <f t="shared" si="52"/>
        <v>9848505.200000001</v>
      </c>
      <c r="L653" s="48">
        <f t="shared" si="52"/>
        <v>9962583.700000001</v>
      </c>
      <c r="M653" s="48">
        <f t="shared" si="52"/>
        <v>11478974.500000002</v>
      </c>
      <c r="N653" s="48">
        <f t="shared" si="52"/>
        <v>9278236.100000001</v>
      </c>
    </row>
    <row r="655" ht="12.75">
      <c r="A655" s="13" t="s">
        <v>212</v>
      </c>
    </row>
    <row r="656" spans="2:14" ht="15">
      <c r="B656" s="36">
        <f>SUM(C656:N656)</f>
        <v>101298450.03</v>
      </c>
      <c r="C656" s="48">
        <v>7413440.28</v>
      </c>
      <c r="D656" s="48">
        <v>7525311.39</v>
      </c>
      <c r="E656" s="48">
        <v>8715936.84</v>
      </c>
      <c r="F656" s="48">
        <v>7843914.32</v>
      </c>
      <c r="G656" s="48">
        <v>12607230.21</v>
      </c>
      <c r="H656" s="48">
        <v>9370818.68</v>
      </c>
      <c r="I656" s="48">
        <v>8219930.09</v>
      </c>
      <c r="J656" s="48">
        <v>9738734.02</v>
      </c>
      <c r="K656" s="48">
        <v>7370273.77</v>
      </c>
      <c r="L656" s="48">
        <v>7246582.06</v>
      </c>
      <c r="M656" s="48">
        <v>8352288.58</v>
      </c>
      <c r="N656" s="48">
        <v>6893989.79</v>
      </c>
    </row>
    <row r="659" ht="15">
      <c r="A659" s="47" t="s">
        <v>358</v>
      </c>
    </row>
    <row r="660" ht="12.75">
      <c r="A660" s="33"/>
    </row>
    <row r="661" spans="1:14" ht="12.75">
      <c r="A661" s="33" t="s">
        <v>0</v>
      </c>
      <c r="B661" s="3" t="s">
        <v>1</v>
      </c>
      <c r="C661" s="22" t="s">
        <v>359</v>
      </c>
      <c r="D661" s="22" t="s">
        <v>360</v>
      </c>
      <c r="E661" s="22" t="s">
        <v>361</v>
      </c>
      <c r="F661" s="22" t="s">
        <v>362</v>
      </c>
      <c r="G661" s="22" t="s">
        <v>363</v>
      </c>
      <c r="H661" s="22" t="s">
        <v>364</v>
      </c>
      <c r="I661" s="22" t="s">
        <v>365</v>
      </c>
      <c r="J661" s="22" t="s">
        <v>366</v>
      </c>
      <c r="K661" s="22" t="s">
        <v>367</v>
      </c>
      <c r="L661" s="22" t="s">
        <v>368</v>
      </c>
      <c r="M661" s="22" t="s">
        <v>369</v>
      </c>
      <c r="N661" s="22" t="s">
        <v>370</v>
      </c>
    </row>
    <row r="662" spans="1:14" ht="15">
      <c r="A662" s="33" t="s">
        <v>299</v>
      </c>
      <c r="B662" s="36">
        <f aca="true" t="shared" si="53" ref="B662:B679">SUM(C662:N662)</f>
        <v>7401856.2</v>
      </c>
      <c r="C662" s="48">
        <v>974892.8</v>
      </c>
      <c r="D662" s="48">
        <v>1126192.7</v>
      </c>
      <c r="E662" s="48">
        <v>556241.7</v>
      </c>
      <c r="F662" s="48">
        <v>0</v>
      </c>
      <c r="G662" s="48">
        <v>0</v>
      </c>
      <c r="H662" s="48">
        <v>0</v>
      </c>
      <c r="I662" s="48">
        <v>220245.7</v>
      </c>
      <c r="J662" s="48">
        <v>810561</v>
      </c>
      <c r="K662" s="48">
        <v>966929.2</v>
      </c>
      <c r="L662" s="48">
        <v>1075266.4</v>
      </c>
      <c r="M662" s="48">
        <v>891890.4</v>
      </c>
      <c r="N662" s="48">
        <v>779636.3</v>
      </c>
    </row>
    <row r="663" spans="1:14" ht="15">
      <c r="A663" s="33" t="s">
        <v>300</v>
      </c>
      <c r="B663" s="36">
        <f t="shared" si="53"/>
        <v>0</v>
      </c>
      <c r="C663" s="48">
        <v>0</v>
      </c>
      <c r="D663" s="48" t="s">
        <v>357</v>
      </c>
      <c r="E663" s="48">
        <v>0</v>
      </c>
      <c r="F663" s="48">
        <v>0</v>
      </c>
      <c r="G663" s="48">
        <v>0</v>
      </c>
      <c r="H663" s="48">
        <v>0</v>
      </c>
      <c r="I663" s="48">
        <v>0</v>
      </c>
      <c r="J663" s="48">
        <v>0</v>
      </c>
      <c r="K663" s="48">
        <v>0</v>
      </c>
      <c r="L663" s="48">
        <v>0</v>
      </c>
      <c r="M663" s="48">
        <v>0</v>
      </c>
      <c r="N663" s="48">
        <v>0</v>
      </c>
    </row>
    <row r="664" spans="1:14" ht="15">
      <c r="A664" s="33" t="s">
        <v>301</v>
      </c>
      <c r="B664" s="36">
        <f t="shared" si="53"/>
        <v>258649.4</v>
      </c>
      <c r="C664" s="48">
        <v>258592.4</v>
      </c>
      <c r="D664" s="48" t="s">
        <v>357</v>
      </c>
      <c r="E664" s="48">
        <v>0</v>
      </c>
      <c r="F664" s="48">
        <v>0</v>
      </c>
      <c r="G664" s="48">
        <v>0</v>
      </c>
      <c r="H664" s="48">
        <v>0</v>
      </c>
      <c r="I664" s="48">
        <v>0</v>
      </c>
      <c r="J664" s="48">
        <v>0</v>
      </c>
      <c r="K664" s="48">
        <v>57</v>
      </c>
      <c r="L664" s="48">
        <v>0</v>
      </c>
      <c r="M664" s="48">
        <v>0</v>
      </c>
      <c r="N664" s="48">
        <v>0</v>
      </c>
    </row>
    <row r="665" spans="1:14" ht="15">
      <c r="A665" s="33" t="s">
        <v>302</v>
      </c>
      <c r="B665" s="36">
        <f t="shared" si="53"/>
        <v>7806491</v>
      </c>
      <c r="C665" s="48">
        <v>1015432.2</v>
      </c>
      <c r="D665" s="48">
        <v>1007067.2</v>
      </c>
      <c r="E665" s="48">
        <v>553899.5</v>
      </c>
      <c r="F665" s="48">
        <v>0</v>
      </c>
      <c r="G665" s="48">
        <v>0</v>
      </c>
      <c r="H665" s="48">
        <v>0</v>
      </c>
      <c r="I665" s="48">
        <v>212058.8</v>
      </c>
      <c r="J665" s="48">
        <v>815178.5</v>
      </c>
      <c r="K665" s="48">
        <v>1025578.6</v>
      </c>
      <c r="L665" s="48">
        <v>1207219.1</v>
      </c>
      <c r="M665" s="48">
        <v>1054227.6</v>
      </c>
      <c r="N665" s="48">
        <v>915829.5</v>
      </c>
    </row>
    <row r="666" spans="1:14" ht="15">
      <c r="A666" s="33" t="s">
        <v>303</v>
      </c>
      <c r="B666" s="36">
        <f t="shared" si="53"/>
        <v>1359068.9</v>
      </c>
      <c r="C666" s="48">
        <v>247759.2</v>
      </c>
      <c r="D666" s="48">
        <v>259782.1</v>
      </c>
      <c r="E666" s="48">
        <v>159842</v>
      </c>
      <c r="F666" s="48">
        <v>0</v>
      </c>
      <c r="G666" s="48">
        <v>0</v>
      </c>
      <c r="H666" s="48">
        <v>0</v>
      </c>
      <c r="I666" s="48">
        <v>0</v>
      </c>
      <c r="J666" s="48">
        <v>0</v>
      </c>
      <c r="K666" s="48">
        <v>184825.2</v>
      </c>
      <c r="L666" s="48">
        <v>203880.5</v>
      </c>
      <c r="M666" s="48">
        <v>194650.7</v>
      </c>
      <c r="N666" s="48">
        <v>108329.2</v>
      </c>
    </row>
    <row r="667" spans="1:14" ht="15">
      <c r="A667" s="33" t="s">
        <v>304</v>
      </c>
      <c r="B667" s="36">
        <f t="shared" si="53"/>
        <v>1914407.4000000001</v>
      </c>
      <c r="C667" s="48">
        <v>353381</v>
      </c>
      <c r="D667" s="48">
        <v>369964.2</v>
      </c>
      <c r="E667" s="48">
        <v>168001.7</v>
      </c>
      <c r="F667" s="48">
        <v>0</v>
      </c>
      <c r="G667" s="48">
        <v>0</v>
      </c>
      <c r="H667" s="48">
        <v>0</v>
      </c>
      <c r="I667" s="48">
        <v>0</v>
      </c>
      <c r="J667" s="48">
        <v>0</v>
      </c>
      <c r="K667" s="48">
        <v>3745.3</v>
      </c>
      <c r="L667" s="48">
        <v>397036.3</v>
      </c>
      <c r="M667" s="48">
        <v>368464.3</v>
      </c>
      <c r="N667" s="48">
        <v>253814.6</v>
      </c>
    </row>
    <row r="668" spans="1:14" ht="15">
      <c r="A668" s="33" t="s">
        <v>305</v>
      </c>
      <c r="B668" s="36">
        <f t="shared" si="53"/>
        <v>4273692.4</v>
      </c>
      <c r="C668" s="48">
        <v>667663.3</v>
      </c>
      <c r="D668" s="48">
        <v>700572.4</v>
      </c>
      <c r="E668" s="48">
        <v>377428.4</v>
      </c>
      <c r="F668" s="48">
        <v>0</v>
      </c>
      <c r="G668" s="48">
        <v>0</v>
      </c>
      <c r="H668" s="48">
        <v>0</v>
      </c>
      <c r="I668" s="48">
        <v>0</v>
      </c>
      <c r="J668" s="48">
        <v>368465.1</v>
      </c>
      <c r="K668" s="48">
        <v>545697.8</v>
      </c>
      <c r="L668" s="48">
        <v>586943.5</v>
      </c>
      <c r="M668" s="48">
        <v>566267.2</v>
      </c>
      <c r="N668" s="48">
        <v>460654.7</v>
      </c>
    </row>
    <row r="669" spans="1:14" ht="15">
      <c r="A669" s="33" t="s">
        <v>306</v>
      </c>
      <c r="B669" s="36">
        <f t="shared" si="53"/>
        <v>8571913.5</v>
      </c>
      <c r="C669" s="48">
        <v>696604.1</v>
      </c>
      <c r="D669" s="48">
        <v>725772.4</v>
      </c>
      <c r="E669" s="48">
        <v>591179.5</v>
      </c>
      <c r="F669" s="48">
        <v>384615.6</v>
      </c>
      <c r="G669" s="48">
        <v>651824.8</v>
      </c>
      <c r="H669" s="48">
        <v>709594.4</v>
      </c>
      <c r="I669" s="48">
        <v>886455.8</v>
      </c>
      <c r="J669" s="48">
        <v>948584.1</v>
      </c>
      <c r="K669" s="48">
        <v>888656.4</v>
      </c>
      <c r="L669" s="48">
        <v>761514.6</v>
      </c>
      <c r="M669" s="48">
        <v>705711</v>
      </c>
      <c r="N669" s="48">
        <v>621400.8</v>
      </c>
    </row>
    <row r="670" spans="1:14" ht="15">
      <c r="A670" s="33" t="s">
        <v>307</v>
      </c>
      <c r="B670" s="36">
        <f t="shared" si="53"/>
        <v>9592236.9</v>
      </c>
      <c r="C670" s="48">
        <v>1193457.8</v>
      </c>
      <c r="D670" s="48">
        <v>1464515.6</v>
      </c>
      <c r="E670" s="48">
        <v>666327.6</v>
      </c>
      <c r="F670" s="48">
        <v>0</v>
      </c>
      <c r="G670" s="48">
        <v>4</v>
      </c>
      <c r="H670" s="48">
        <v>19.2</v>
      </c>
      <c r="I670" s="48">
        <v>289216.4</v>
      </c>
      <c r="J670" s="48">
        <v>1208017.1</v>
      </c>
      <c r="K670" s="48">
        <v>1291959.3</v>
      </c>
      <c r="L670" s="48">
        <v>1432309.1</v>
      </c>
      <c r="M670" s="48">
        <v>1090089.2</v>
      </c>
      <c r="N670" s="48">
        <v>956321.6</v>
      </c>
    </row>
    <row r="671" spans="1:14" ht="15">
      <c r="A671" s="33" t="s">
        <v>308</v>
      </c>
      <c r="B671" s="36">
        <f t="shared" si="53"/>
        <v>322240.7</v>
      </c>
      <c r="C671" s="48">
        <v>135618</v>
      </c>
      <c r="D671" s="48">
        <v>110738.9</v>
      </c>
      <c r="E671" s="48">
        <v>75510.8</v>
      </c>
      <c r="F671" s="48">
        <v>0</v>
      </c>
      <c r="G671" s="48">
        <v>0</v>
      </c>
      <c r="H671" s="48">
        <v>0</v>
      </c>
      <c r="I671" s="48">
        <v>0</v>
      </c>
      <c r="J671" s="48">
        <v>0</v>
      </c>
      <c r="K671" s="48">
        <v>373</v>
      </c>
      <c r="L671" s="48">
        <v>0</v>
      </c>
      <c r="M671" s="48">
        <v>0</v>
      </c>
      <c r="N671" s="48">
        <v>0</v>
      </c>
    </row>
    <row r="672" spans="1:14" ht="15">
      <c r="A672" s="33" t="s">
        <v>309</v>
      </c>
      <c r="B672" s="36">
        <f t="shared" si="53"/>
        <v>1676116.3</v>
      </c>
      <c r="C672" s="48">
        <v>415198.5</v>
      </c>
      <c r="D672" s="48">
        <v>415170.5</v>
      </c>
      <c r="E672" s="48">
        <v>184842.3</v>
      </c>
      <c r="F672" s="48">
        <v>0</v>
      </c>
      <c r="G672" s="48">
        <v>0</v>
      </c>
      <c r="H672" s="48">
        <v>0</v>
      </c>
      <c r="I672" s="48">
        <v>0</v>
      </c>
      <c r="J672" s="48">
        <v>0</v>
      </c>
      <c r="K672" s="48">
        <v>20</v>
      </c>
      <c r="L672" s="48">
        <v>159809</v>
      </c>
      <c r="M672" s="48">
        <v>231799.7</v>
      </c>
      <c r="N672" s="48">
        <v>269276.3</v>
      </c>
    </row>
    <row r="673" spans="1:14" ht="15">
      <c r="A673" s="33" t="s">
        <v>310</v>
      </c>
      <c r="B673" s="36">
        <f t="shared" si="53"/>
        <v>2539500.4</v>
      </c>
      <c r="C673" s="48">
        <v>370592.5</v>
      </c>
      <c r="D673" s="48">
        <v>403920.4</v>
      </c>
      <c r="E673" s="48">
        <v>196667.7</v>
      </c>
      <c r="F673" s="48">
        <v>0</v>
      </c>
      <c r="G673" s="48">
        <v>0</v>
      </c>
      <c r="H673" s="48">
        <v>0</v>
      </c>
      <c r="I673" s="48">
        <v>7397</v>
      </c>
      <c r="J673" s="48">
        <v>268169.9</v>
      </c>
      <c r="K673" s="48">
        <v>456810</v>
      </c>
      <c r="L673" s="48">
        <v>311527.4</v>
      </c>
      <c r="M673" s="48">
        <v>331152.5</v>
      </c>
      <c r="N673" s="48">
        <v>193263</v>
      </c>
    </row>
    <row r="674" spans="1:14" ht="15">
      <c r="A674" s="33" t="s">
        <v>311</v>
      </c>
      <c r="B674" s="36">
        <f t="shared" si="53"/>
        <v>6493444.1</v>
      </c>
      <c r="C674" s="48">
        <v>611262.2</v>
      </c>
      <c r="D674" s="48">
        <v>753424.6</v>
      </c>
      <c r="E674" s="48">
        <v>464534.4</v>
      </c>
      <c r="F674" s="48">
        <v>0</v>
      </c>
      <c r="G674" s="48">
        <v>0</v>
      </c>
      <c r="H674" s="48">
        <v>1951.4</v>
      </c>
      <c r="I674" s="48">
        <v>146501.6</v>
      </c>
      <c r="J674" s="48">
        <v>781022</v>
      </c>
      <c r="K674" s="48">
        <v>924565.2</v>
      </c>
      <c r="L674" s="48">
        <v>1010014.7</v>
      </c>
      <c r="M674" s="48">
        <v>916687.1</v>
      </c>
      <c r="N674" s="48">
        <v>883480.9</v>
      </c>
    </row>
    <row r="675" spans="1:14" ht="15">
      <c r="A675" s="33" t="s">
        <v>312</v>
      </c>
      <c r="B675" s="36">
        <f t="shared" si="53"/>
        <v>873943.1</v>
      </c>
      <c r="C675" s="48">
        <v>194734.5</v>
      </c>
      <c r="D675" s="48">
        <v>195095.1</v>
      </c>
      <c r="E675" s="48">
        <v>100659.5</v>
      </c>
      <c r="F675" s="48">
        <v>0</v>
      </c>
      <c r="G675" s="48">
        <v>0</v>
      </c>
      <c r="H675" s="48">
        <v>0</v>
      </c>
      <c r="I675" s="48">
        <v>0</v>
      </c>
      <c r="J675" s="48">
        <v>0</v>
      </c>
      <c r="K675" s="48">
        <v>4546.7</v>
      </c>
      <c r="L675" s="48">
        <v>142842.8</v>
      </c>
      <c r="M675" s="48">
        <v>128615.5</v>
      </c>
      <c r="N675" s="48">
        <v>107449</v>
      </c>
    </row>
    <row r="676" spans="1:14" ht="15">
      <c r="A676" s="33" t="s">
        <v>313</v>
      </c>
      <c r="B676" s="36">
        <f t="shared" si="53"/>
        <v>5117065.5</v>
      </c>
      <c r="C676" s="48">
        <v>665089.6</v>
      </c>
      <c r="D676" s="48">
        <v>642742.2</v>
      </c>
      <c r="E676" s="48">
        <v>339746.1</v>
      </c>
      <c r="F676" s="48">
        <v>0</v>
      </c>
      <c r="G676" s="48">
        <v>0</v>
      </c>
      <c r="H676" s="48">
        <v>0</v>
      </c>
      <c r="I676" s="48">
        <v>144550.2</v>
      </c>
      <c r="J676" s="48">
        <v>667817.2</v>
      </c>
      <c r="K676" s="48">
        <v>780525.6</v>
      </c>
      <c r="L676" s="48">
        <v>738692.6</v>
      </c>
      <c r="M676" s="48">
        <v>607187</v>
      </c>
      <c r="N676" s="48">
        <v>530715</v>
      </c>
    </row>
    <row r="677" spans="1:14" ht="15">
      <c r="A677" s="33" t="s">
        <v>314</v>
      </c>
      <c r="B677" s="36">
        <f t="shared" si="53"/>
        <v>206510.1</v>
      </c>
      <c r="C677" s="48">
        <v>60248.3</v>
      </c>
      <c r="D677" s="48">
        <v>92255.8</v>
      </c>
      <c r="E677" s="48">
        <v>54000</v>
      </c>
      <c r="F677" s="48">
        <v>0</v>
      </c>
      <c r="G677" s="48">
        <v>0</v>
      </c>
      <c r="H677" s="48">
        <v>0</v>
      </c>
      <c r="I677" s="48">
        <v>0</v>
      </c>
      <c r="J677" s="48">
        <v>0</v>
      </c>
      <c r="K677" s="48">
        <v>6</v>
      </c>
      <c r="L677" s="48">
        <v>0</v>
      </c>
      <c r="M677" s="48">
        <v>0</v>
      </c>
      <c r="N677" s="48">
        <v>0</v>
      </c>
    </row>
    <row r="678" spans="1:14" ht="15">
      <c r="A678" s="33" t="s">
        <v>315</v>
      </c>
      <c r="B678" s="36">
        <f t="shared" si="53"/>
        <v>8451711.1</v>
      </c>
      <c r="C678" s="48">
        <v>1313563.6</v>
      </c>
      <c r="D678" s="48">
        <v>1416256.1</v>
      </c>
      <c r="E678" s="48">
        <v>702594.2</v>
      </c>
      <c r="F678" s="48">
        <v>0</v>
      </c>
      <c r="G678" s="48">
        <v>259.8</v>
      </c>
      <c r="H678" s="48">
        <v>584.5</v>
      </c>
      <c r="I678" s="48">
        <v>207210</v>
      </c>
      <c r="J678" s="48">
        <v>981407.4</v>
      </c>
      <c r="K678" s="48">
        <v>969615.5</v>
      </c>
      <c r="L678" s="48">
        <v>1129061.9</v>
      </c>
      <c r="M678" s="48">
        <v>924505.5</v>
      </c>
      <c r="N678" s="48">
        <v>806652.6</v>
      </c>
    </row>
    <row r="679" spans="1:14" ht="15">
      <c r="A679" s="33" t="s">
        <v>316</v>
      </c>
      <c r="B679" s="36">
        <f t="shared" si="53"/>
        <v>23886851.799999997</v>
      </c>
      <c r="C679" s="48">
        <v>1156694.8</v>
      </c>
      <c r="D679" s="48">
        <v>1269552.7</v>
      </c>
      <c r="E679" s="48">
        <v>1531293.4</v>
      </c>
      <c r="F679" s="48">
        <v>1834891.4</v>
      </c>
      <c r="G679" s="48">
        <v>2342360.7</v>
      </c>
      <c r="H679" s="48">
        <v>2603332.5</v>
      </c>
      <c r="I679" s="48">
        <v>2525546.1</v>
      </c>
      <c r="J679" s="48">
        <v>2546918.8</v>
      </c>
      <c r="K679" s="48">
        <v>2177026</v>
      </c>
      <c r="L679" s="48">
        <v>2169210.5</v>
      </c>
      <c r="M679" s="48">
        <v>1976744.5</v>
      </c>
      <c r="N679" s="48">
        <v>1753280.4</v>
      </c>
    </row>
    <row r="680" spans="1:8" ht="15">
      <c r="A680"/>
      <c r="B680" s="36"/>
      <c r="C680" s="48"/>
      <c r="D680" s="48"/>
      <c r="E680" s="48"/>
      <c r="F680" s="48"/>
      <c r="G680" s="48"/>
      <c r="H680" s="48"/>
    </row>
    <row r="681" spans="1:14" ht="15">
      <c r="A681" t="s">
        <v>317</v>
      </c>
      <c r="B681" s="36">
        <f>SUM(C681:N681)</f>
        <v>90745698.80000001</v>
      </c>
      <c r="C681" s="48">
        <f aca="true" t="shared" si="54" ref="C681:H681">SUM(C662:C680)</f>
        <v>10330784.8</v>
      </c>
      <c r="D681" s="48">
        <f t="shared" si="54"/>
        <v>10953022.899999999</v>
      </c>
      <c r="E681" s="48">
        <f t="shared" si="54"/>
        <v>6722768.799999999</v>
      </c>
      <c r="F681" s="48">
        <f t="shared" si="54"/>
        <v>2219507</v>
      </c>
      <c r="G681" s="48">
        <f t="shared" si="54"/>
        <v>2994449.3000000003</v>
      </c>
      <c r="H681" s="48">
        <f t="shared" si="54"/>
        <v>3315482</v>
      </c>
      <c r="I681" s="48">
        <f aca="true" t="shared" si="55" ref="I681:N681">SUM(I662:I680)</f>
        <v>4639181.6</v>
      </c>
      <c r="J681" s="48">
        <f t="shared" si="55"/>
        <v>9396141.100000001</v>
      </c>
      <c r="K681" s="48">
        <f t="shared" si="55"/>
        <v>10220936.8</v>
      </c>
      <c r="L681" s="48">
        <f t="shared" si="55"/>
        <v>11325328.4</v>
      </c>
      <c r="M681" s="48">
        <f t="shared" si="55"/>
        <v>9987992.2</v>
      </c>
      <c r="N681" s="48">
        <f t="shared" si="55"/>
        <v>8640103.9</v>
      </c>
    </row>
    <row r="682" ht="12.75">
      <c r="E682" s="50"/>
    </row>
    <row r="683" spans="1:14" ht="15">
      <c r="A683" s="13" t="s">
        <v>212</v>
      </c>
      <c r="B683" s="50">
        <f>SUM(C683:N683)</f>
        <v>66490022.78999999</v>
      </c>
      <c r="C683" s="48">
        <v>7572878.27</v>
      </c>
      <c r="D683" s="48">
        <v>7948572.77</v>
      </c>
      <c r="E683" s="48">
        <v>5495559.17</v>
      </c>
      <c r="F683" s="48">
        <v>1565294.74</v>
      </c>
      <c r="G683" s="48">
        <v>2173001.56</v>
      </c>
      <c r="H683" s="48">
        <v>2416401.94</v>
      </c>
      <c r="I683" s="48">
        <v>3454767.68</v>
      </c>
      <c r="J683" s="48">
        <v>6661459.13</v>
      </c>
      <c r="K683" s="48">
        <v>7290382.07</v>
      </c>
      <c r="L683" s="48">
        <v>8345434.52</v>
      </c>
      <c r="M683" s="48">
        <v>7207847.92</v>
      </c>
      <c r="N683" s="48">
        <v>6358423.02</v>
      </c>
    </row>
    <row r="684" spans="1:14" ht="15">
      <c r="A684" s="13"/>
      <c r="B684" s="50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</row>
    <row r="685" spans="1:14" ht="15">
      <c r="A685" s="13"/>
      <c r="B685" s="50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</row>
    <row r="686" spans="1:14" ht="15">
      <c r="A686" s="47" t="s">
        <v>383</v>
      </c>
      <c r="B686" s="36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</row>
    <row r="688" spans="1:14" ht="12.75">
      <c r="A688" s="33" t="s">
        <v>0</v>
      </c>
      <c r="B688" s="3" t="s">
        <v>1</v>
      </c>
      <c r="C688" s="22" t="s">
        <v>371</v>
      </c>
      <c r="D688" s="22" t="s">
        <v>372</v>
      </c>
      <c r="E688" s="22" t="s">
        <v>373</v>
      </c>
      <c r="F688" s="22" t="s">
        <v>374</v>
      </c>
      <c r="G688" s="22" t="s">
        <v>375</v>
      </c>
      <c r="H688" s="22" t="s">
        <v>376</v>
      </c>
      <c r="I688" s="22" t="s">
        <v>377</v>
      </c>
      <c r="J688" s="22" t="s">
        <v>378</v>
      </c>
      <c r="K688" s="22" t="s">
        <v>379</v>
      </c>
      <c r="L688" s="22" t="s">
        <v>380</v>
      </c>
      <c r="M688" s="22" t="s">
        <v>381</v>
      </c>
      <c r="N688" s="22" t="s">
        <v>382</v>
      </c>
    </row>
    <row r="689" spans="1:14" ht="15">
      <c r="A689" s="33" t="s">
        <v>299</v>
      </c>
      <c r="B689" s="52">
        <f aca="true" t="shared" si="56" ref="B689:B706">SUM(C689:N689)</f>
        <v>7897250.4</v>
      </c>
      <c r="C689" s="52">
        <v>889597.2</v>
      </c>
      <c r="D689" s="52">
        <v>726137</v>
      </c>
      <c r="E689" s="52">
        <v>961628.7</v>
      </c>
      <c r="F689" s="52">
        <v>1013605.3</v>
      </c>
      <c r="G689" s="52">
        <v>1303580.2</v>
      </c>
      <c r="H689" s="51">
        <v>858259</v>
      </c>
      <c r="I689" s="51">
        <v>871306.5</v>
      </c>
      <c r="J689" s="51">
        <v>871691.1</v>
      </c>
      <c r="K689" s="51">
        <v>401445.4</v>
      </c>
      <c r="L689" s="51">
        <v>0</v>
      </c>
      <c r="M689" s="51">
        <v>0</v>
      </c>
      <c r="N689" s="51">
        <v>0</v>
      </c>
    </row>
    <row r="690" spans="1:14" ht="15">
      <c r="A690" s="33" t="s">
        <v>300</v>
      </c>
      <c r="B690" s="52">
        <f t="shared" si="56"/>
        <v>0</v>
      </c>
      <c r="C690" s="52">
        <v>0</v>
      </c>
      <c r="D690" s="52">
        <v>0</v>
      </c>
      <c r="E690" s="52">
        <v>0</v>
      </c>
      <c r="F690" s="52">
        <v>0</v>
      </c>
      <c r="G690" s="52">
        <v>0</v>
      </c>
      <c r="H690" s="51">
        <v>0</v>
      </c>
      <c r="I690" s="51">
        <v>0</v>
      </c>
      <c r="J690" s="51">
        <v>0</v>
      </c>
      <c r="K690" s="51"/>
      <c r="L690" s="51"/>
      <c r="M690" s="51">
        <v>0</v>
      </c>
      <c r="N690" s="51">
        <v>0</v>
      </c>
    </row>
    <row r="691" spans="1:14" ht="15">
      <c r="A691" s="33" t="s">
        <v>301</v>
      </c>
      <c r="B691" s="52">
        <f t="shared" si="56"/>
        <v>0</v>
      </c>
      <c r="C691" s="52">
        <v>0</v>
      </c>
      <c r="D691" s="52">
        <v>0</v>
      </c>
      <c r="E691" s="52">
        <v>0</v>
      </c>
      <c r="F691" s="52">
        <v>0</v>
      </c>
      <c r="G691" s="52">
        <v>0</v>
      </c>
      <c r="H691" s="51">
        <v>0</v>
      </c>
      <c r="I691" s="51">
        <v>0</v>
      </c>
      <c r="J691" s="51">
        <v>0</v>
      </c>
      <c r="K691" s="51"/>
      <c r="L691" s="51"/>
      <c r="M691" s="51">
        <v>0</v>
      </c>
      <c r="N691" s="51">
        <v>0</v>
      </c>
    </row>
    <row r="692" spans="1:14" ht="15">
      <c r="A692" s="33" t="s">
        <v>302</v>
      </c>
      <c r="B692" s="52">
        <f t="shared" si="56"/>
        <v>11588309.6</v>
      </c>
      <c r="C692" s="52">
        <v>1015728.2</v>
      </c>
      <c r="D692" s="52">
        <v>801686</v>
      </c>
      <c r="E692" s="52">
        <v>976328</v>
      </c>
      <c r="F692" s="52">
        <v>1031708.1</v>
      </c>
      <c r="G692" s="52">
        <v>1301598.2</v>
      </c>
      <c r="H692" s="51">
        <v>977675.5</v>
      </c>
      <c r="I692" s="51">
        <v>1037649.3</v>
      </c>
      <c r="J692" s="51">
        <v>962416.4</v>
      </c>
      <c r="K692" s="51">
        <v>965131.4</v>
      </c>
      <c r="L692" s="51">
        <v>951785</v>
      </c>
      <c r="M692" s="51">
        <v>820303.8</v>
      </c>
      <c r="N692" s="51">
        <v>746299.7</v>
      </c>
    </row>
    <row r="693" spans="1:14" ht="15">
      <c r="A693" s="33" t="s">
        <v>303</v>
      </c>
      <c r="B693" s="52">
        <f t="shared" si="56"/>
        <v>2907383.2</v>
      </c>
      <c r="C693" s="52">
        <v>201653.8</v>
      </c>
      <c r="D693" s="52">
        <v>175303.2</v>
      </c>
      <c r="E693" s="52">
        <v>203080.6</v>
      </c>
      <c r="F693" s="52">
        <v>229125</v>
      </c>
      <c r="G693" s="52">
        <v>427080.1</v>
      </c>
      <c r="H693" s="51">
        <v>237672.2</v>
      </c>
      <c r="I693" s="51">
        <v>273406.4</v>
      </c>
      <c r="J693" s="51">
        <v>269235.6</v>
      </c>
      <c r="K693" s="51">
        <v>239055.5</v>
      </c>
      <c r="L693" s="51">
        <v>234071.7</v>
      </c>
      <c r="M693" s="51">
        <v>223579.9</v>
      </c>
      <c r="N693" s="51">
        <v>194119.2</v>
      </c>
    </row>
    <row r="694" spans="1:14" ht="15">
      <c r="A694" s="33" t="s">
        <v>304</v>
      </c>
      <c r="B694" s="52">
        <f t="shared" si="56"/>
        <v>5089779.3</v>
      </c>
      <c r="C694" s="52">
        <v>258071.6</v>
      </c>
      <c r="D694" s="52">
        <v>279375.1</v>
      </c>
      <c r="E694" s="52">
        <v>401797.9</v>
      </c>
      <c r="F694" s="52">
        <v>355862.9</v>
      </c>
      <c r="G694" s="52">
        <v>548878.7</v>
      </c>
      <c r="H694" s="51">
        <v>311619.6</v>
      </c>
      <c r="I694" s="51">
        <v>307901.5</v>
      </c>
      <c r="J694" s="51">
        <v>307889</v>
      </c>
      <c r="K694" s="51">
        <v>467214.2</v>
      </c>
      <c r="L694" s="51">
        <v>670507</v>
      </c>
      <c r="M694" s="51">
        <v>588165.6</v>
      </c>
      <c r="N694" s="51">
        <v>592496.2</v>
      </c>
    </row>
    <row r="695" spans="1:14" ht="15">
      <c r="A695" s="33" t="s">
        <v>305</v>
      </c>
      <c r="B695" s="52">
        <f t="shared" si="56"/>
        <v>7034901.3999999985</v>
      </c>
      <c r="C695" s="52">
        <v>518736.2</v>
      </c>
      <c r="D695" s="52">
        <v>471102.7</v>
      </c>
      <c r="E695" s="52">
        <v>625064.7</v>
      </c>
      <c r="F695" s="52">
        <v>667550.1</v>
      </c>
      <c r="G695" s="52">
        <v>842086.4</v>
      </c>
      <c r="H695" s="51">
        <v>544138.5</v>
      </c>
      <c r="I695" s="51">
        <v>519812.5</v>
      </c>
      <c r="J695" s="51">
        <v>595269.5</v>
      </c>
      <c r="K695" s="51">
        <v>586688.6</v>
      </c>
      <c r="L695" s="51">
        <v>603951.8</v>
      </c>
      <c r="M695" s="51">
        <v>575703.1</v>
      </c>
      <c r="N695" s="51">
        <v>484797.3</v>
      </c>
    </row>
    <row r="696" spans="1:14" ht="15">
      <c r="A696" s="33" t="s">
        <v>306</v>
      </c>
      <c r="B696" s="52">
        <f t="shared" si="56"/>
        <v>8755056.399999999</v>
      </c>
      <c r="C696" s="52">
        <v>712773.7</v>
      </c>
      <c r="D696" s="52">
        <v>654703.9</v>
      </c>
      <c r="E696" s="52">
        <v>730985.2</v>
      </c>
      <c r="F696" s="52">
        <v>817388.1</v>
      </c>
      <c r="G696" s="52">
        <v>856364.1</v>
      </c>
      <c r="H696" s="51">
        <v>677424.6</v>
      </c>
      <c r="I696" s="51">
        <v>806438.3</v>
      </c>
      <c r="J696" s="51">
        <v>890995.6</v>
      </c>
      <c r="K696" s="51">
        <v>668502.4</v>
      </c>
      <c r="L696" s="51">
        <v>735648.3</v>
      </c>
      <c r="M696" s="51">
        <v>681169.3</v>
      </c>
      <c r="N696" s="51">
        <v>522662.9</v>
      </c>
    </row>
    <row r="697" spans="1:14" ht="15">
      <c r="A697" s="33" t="s">
        <v>307</v>
      </c>
      <c r="B697" s="52">
        <f t="shared" si="56"/>
        <v>14153892.9</v>
      </c>
      <c r="C697" s="52">
        <v>1140655.5</v>
      </c>
      <c r="D697" s="52">
        <v>960891.7</v>
      </c>
      <c r="E697" s="52">
        <v>1138252.8</v>
      </c>
      <c r="F697" s="52">
        <v>1248578</v>
      </c>
      <c r="G697" s="52">
        <v>1615174</v>
      </c>
      <c r="H697" s="51">
        <v>1197408.2</v>
      </c>
      <c r="I697" s="51">
        <v>1227489.3</v>
      </c>
      <c r="J697" s="51">
        <v>1039931.5</v>
      </c>
      <c r="K697" s="51">
        <v>1028545.1</v>
      </c>
      <c r="L697" s="51">
        <v>1174384.8</v>
      </c>
      <c r="M697" s="51">
        <v>1234368.3</v>
      </c>
      <c r="N697" s="51">
        <v>1148213.7</v>
      </c>
    </row>
    <row r="698" spans="1:14" ht="15">
      <c r="A698" s="33" t="s">
        <v>308</v>
      </c>
      <c r="B698" s="52">
        <f t="shared" si="56"/>
        <v>0</v>
      </c>
      <c r="C698" s="52">
        <v>0</v>
      </c>
      <c r="D698" s="52">
        <v>0</v>
      </c>
      <c r="E698" s="52">
        <v>0</v>
      </c>
      <c r="F698" s="52">
        <v>0</v>
      </c>
      <c r="G698" s="52">
        <v>0</v>
      </c>
      <c r="H698" s="51">
        <v>0</v>
      </c>
      <c r="I698" s="51">
        <v>0</v>
      </c>
      <c r="J698" s="51">
        <v>0</v>
      </c>
      <c r="K698" s="51">
        <v>0</v>
      </c>
      <c r="L698" s="51">
        <v>0</v>
      </c>
      <c r="M698" s="51">
        <v>0</v>
      </c>
      <c r="N698" s="51">
        <v>0</v>
      </c>
    </row>
    <row r="699" spans="1:14" ht="15">
      <c r="A699" s="33" t="s">
        <v>309</v>
      </c>
      <c r="B699" s="52">
        <f t="shared" si="56"/>
        <v>4202561</v>
      </c>
      <c r="C699" s="52">
        <v>317633.1</v>
      </c>
      <c r="D699" s="52">
        <v>258867.6</v>
      </c>
      <c r="E699" s="52">
        <v>358072.6</v>
      </c>
      <c r="F699" s="52">
        <v>390280.3</v>
      </c>
      <c r="G699" s="52">
        <v>552419.6</v>
      </c>
      <c r="H699" s="51">
        <v>281987.4</v>
      </c>
      <c r="I699" s="51">
        <v>353870.4</v>
      </c>
      <c r="J699" s="51">
        <v>284077.7</v>
      </c>
      <c r="K699" s="51">
        <v>292334.9</v>
      </c>
      <c r="L699" s="51">
        <v>409286.6</v>
      </c>
      <c r="M699" s="51">
        <v>351372.7</v>
      </c>
      <c r="N699" s="51">
        <v>352358.1</v>
      </c>
    </row>
    <row r="700" spans="1:14" ht="15">
      <c r="A700" s="33" t="s">
        <v>310</v>
      </c>
      <c r="B700" s="52">
        <f t="shared" si="56"/>
        <v>20</v>
      </c>
      <c r="C700" s="52">
        <v>0</v>
      </c>
      <c r="D700" s="52">
        <v>0</v>
      </c>
      <c r="E700" s="52">
        <v>0</v>
      </c>
      <c r="F700" s="52">
        <v>0</v>
      </c>
      <c r="G700" s="52">
        <v>20</v>
      </c>
      <c r="H700" s="51">
        <v>0</v>
      </c>
      <c r="I700" s="51">
        <v>0</v>
      </c>
      <c r="J700" s="51">
        <v>0</v>
      </c>
      <c r="K700" s="51">
        <v>0</v>
      </c>
      <c r="L700" s="51">
        <v>0</v>
      </c>
      <c r="M700" s="51">
        <v>0</v>
      </c>
      <c r="N700" s="51">
        <v>0</v>
      </c>
    </row>
    <row r="701" spans="1:14" ht="15">
      <c r="A701" s="33" t="s">
        <v>311</v>
      </c>
      <c r="B701" s="52">
        <f t="shared" si="56"/>
        <v>11087165.700000001</v>
      </c>
      <c r="C701" s="52">
        <v>1145888.8</v>
      </c>
      <c r="D701" s="52">
        <v>975577.3</v>
      </c>
      <c r="E701" s="52">
        <v>1115784.3</v>
      </c>
      <c r="F701" s="52">
        <v>1216066.1</v>
      </c>
      <c r="G701" s="52">
        <v>1499450.4</v>
      </c>
      <c r="H701" s="51">
        <v>884680.2</v>
      </c>
      <c r="I701" s="51">
        <v>708698</v>
      </c>
      <c r="J701" s="51">
        <v>639463.6</v>
      </c>
      <c r="K701" s="51">
        <v>564327.7</v>
      </c>
      <c r="L701" s="51">
        <v>638658.3</v>
      </c>
      <c r="M701" s="51">
        <v>829234.5</v>
      </c>
      <c r="N701" s="51">
        <v>869336.5</v>
      </c>
    </row>
    <row r="702" spans="1:14" ht="15">
      <c r="A702" s="33" t="s">
        <v>312</v>
      </c>
      <c r="B702" s="52">
        <f t="shared" si="56"/>
        <v>2021018.9</v>
      </c>
      <c r="C702" s="52">
        <v>143155.7</v>
      </c>
      <c r="D702" s="52">
        <v>154368.1</v>
      </c>
      <c r="E702" s="52">
        <v>158551.6</v>
      </c>
      <c r="F702" s="52">
        <v>169491.5</v>
      </c>
      <c r="G702" s="52">
        <v>232130.8</v>
      </c>
      <c r="H702" s="51">
        <v>173352.2</v>
      </c>
      <c r="I702" s="51">
        <v>299830.7</v>
      </c>
      <c r="J702" s="51">
        <v>173962.1</v>
      </c>
      <c r="K702" s="51">
        <v>130148.7</v>
      </c>
      <c r="L702" s="51">
        <v>143308.7</v>
      </c>
      <c r="M702" s="51">
        <v>120850.7</v>
      </c>
      <c r="N702" s="51">
        <v>121868.1</v>
      </c>
    </row>
    <row r="703" spans="1:14" ht="15">
      <c r="A703" s="33" t="s">
        <v>313</v>
      </c>
      <c r="B703" s="52">
        <f t="shared" si="56"/>
        <v>8087524.699999999</v>
      </c>
      <c r="C703" s="52">
        <v>661495.5</v>
      </c>
      <c r="D703" s="52">
        <v>553308.9</v>
      </c>
      <c r="E703" s="52">
        <v>680652.2</v>
      </c>
      <c r="F703" s="52">
        <v>682170.1</v>
      </c>
      <c r="G703" s="52">
        <v>1060357.4</v>
      </c>
      <c r="H703" s="51">
        <v>686609.5</v>
      </c>
      <c r="I703" s="51">
        <v>610570.5</v>
      </c>
      <c r="J703" s="51">
        <v>738777.5</v>
      </c>
      <c r="K703" s="51">
        <v>629090.6</v>
      </c>
      <c r="L703" s="51">
        <v>665899</v>
      </c>
      <c r="M703" s="51">
        <v>553660.8</v>
      </c>
      <c r="N703" s="51">
        <v>564932.7</v>
      </c>
    </row>
    <row r="704" spans="1:14" ht="15">
      <c r="A704" s="33" t="s">
        <v>314</v>
      </c>
      <c r="B704" s="52">
        <f t="shared" si="56"/>
        <v>0</v>
      </c>
      <c r="C704" s="52">
        <v>0</v>
      </c>
      <c r="D704" s="52">
        <v>0</v>
      </c>
      <c r="E704" s="52">
        <v>0</v>
      </c>
      <c r="F704" s="52">
        <v>0</v>
      </c>
      <c r="G704" s="52">
        <v>0</v>
      </c>
      <c r="H704" s="51">
        <v>0</v>
      </c>
      <c r="I704" s="51">
        <v>0</v>
      </c>
      <c r="J704" s="51">
        <v>0</v>
      </c>
      <c r="K704" s="51">
        <v>0</v>
      </c>
      <c r="L704" s="51"/>
      <c r="M704" s="51"/>
      <c r="N704" s="51">
        <v>0</v>
      </c>
    </row>
    <row r="705" spans="1:14" ht="15">
      <c r="A705" s="33" t="s">
        <v>315</v>
      </c>
      <c r="B705" s="52">
        <f t="shared" si="56"/>
        <v>14788911.600000001</v>
      </c>
      <c r="C705" s="52">
        <v>1005381</v>
      </c>
      <c r="D705" s="52">
        <v>940432</v>
      </c>
      <c r="E705" s="52">
        <v>1250066.5</v>
      </c>
      <c r="F705" s="52">
        <v>1316295.7</v>
      </c>
      <c r="G705" s="52">
        <v>1658645</v>
      </c>
      <c r="H705" s="51">
        <v>1268013.5</v>
      </c>
      <c r="I705" s="51">
        <v>1394583.2</v>
      </c>
      <c r="J705" s="51">
        <v>1403802.4</v>
      </c>
      <c r="K705" s="51">
        <v>1120536.2</v>
      </c>
      <c r="L705" s="51">
        <v>1149167.3</v>
      </c>
      <c r="M705" s="51">
        <v>1240892.5</v>
      </c>
      <c r="N705" s="51">
        <v>1041096.3</v>
      </c>
    </row>
    <row r="706" spans="1:14" ht="15">
      <c r="A706" s="33" t="s">
        <v>316</v>
      </c>
      <c r="B706" s="52">
        <f t="shared" si="56"/>
        <v>22771117.300000004</v>
      </c>
      <c r="C706" s="52">
        <v>1984803.5</v>
      </c>
      <c r="D706" s="52">
        <v>1861175.1</v>
      </c>
      <c r="E706" s="52">
        <v>1996984.4</v>
      </c>
      <c r="F706" s="52">
        <v>2107578.2</v>
      </c>
      <c r="G706" s="52">
        <v>2704705.7</v>
      </c>
      <c r="H706" s="51">
        <v>1774040.8</v>
      </c>
      <c r="I706" s="51">
        <v>1908571</v>
      </c>
      <c r="J706" s="51">
        <v>2167401.3</v>
      </c>
      <c r="K706" s="51">
        <v>1624261.1</v>
      </c>
      <c r="L706" s="51">
        <v>1594585.1</v>
      </c>
      <c r="M706" s="51">
        <v>1632101.1</v>
      </c>
      <c r="N706" s="51">
        <v>1414910</v>
      </c>
    </row>
    <row r="707" spans="1:14" ht="15">
      <c r="A707"/>
      <c r="B707" s="52"/>
      <c r="C707" s="52"/>
      <c r="D707" s="52"/>
      <c r="E707" s="52"/>
      <c r="F707" s="52"/>
      <c r="G707" s="52"/>
      <c r="H707" s="36"/>
      <c r="I707" s="51"/>
      <c r="J707" s="51"/>
      <c r="K707" s="51"/>
      <c r="L707" s="51"/>
      <c r="M707" s="51"/>
      <c r="N707" s="51"/>
    </row>
    <row r="708" spans="1:14" ht="15">
      <c r="A708" t="s">
        <v>317</v>
      </c>
      <c r="B708" s="52">
        <f>SUM(C708:N708)</f>
        <v>120374893.19999999</v>
      </c>
      <c r="C708" s="52">
        <f>SUM(C689:C707)</f>
        <v>9995573.8</v>
      </c>
      <c r="D708" s="52">
        <f>SUM(D689:D707)</f>
        <v>8812928.6</v>
      </c>
      <c r="E708" s="52">
        <v>10587250.3</v>
      </c>
      <c r="F708" s="52">
        <f>SUM(F689:F707)</f>
        <v>11245699.399999999</v>
      </c>
      <c r="G708" s="52">
        <f>SUM(G689:G707)</f>
        <v>14602490.600000001</v>
      </c>
      <c r="H708" s="36">
        <f>SUM(H689:H706)</f>
        <v>9872881.200000001</v>
      </c>
      <c r="I708" s="51">
        <f>SUM(I689:I707)</f>
        <v>10320127.6</v>
      </c>
      <c r="J708" s="51">
        <f>SUM(J689:J707)</f>
        <v>10344913.3</v>
      </c>
      <c r="K708" s="51">
        <f>SUM(K689:K707)</f>
        <v>8717281.8</v>
      </c>
      <c r="L708" s="51">
        <f>SUM(L689:L707)</f>
        <v>8971253.6</v>
      </c>
      <c r="M708" s="51">
        <f>SUM(M689:M706)</f>
        <v>8851402.3</v>
      </c>
      <c r="N708" s="51">
        <f>SUM(N689:N707)</f>
        <v>8053090.699999999</v>
      </c>
    </row>
    <row r="710" spans="1:14" ht="12.75">
      <c r="A710" s="13" t="s">
        <v>212</v>
      </c>
      <c r="B710" s="52">
        <f>SUM(C710:N710)</f>
        <v>89963533.47</v>
      </c>
      <c r="C710" s="50">
        <v>7142454.83</v>
      </c>
      <c r="D710" s="50">
        <v>6432572.67</v>
      </c>
      <c r="E710" s="50">
        <v>7778945.74</v>
      </c>
      <c r="F710" s="50">
        <v>8208510.5</v>
      </c>
      <c r="G710" s="50">
        <v>10959714.43</v>
      </c>
      <c r="H710" s="50">
        <v>6910696.62</v>
      </c>
      <c r="I710" s="50">
        <v>7496333.86</v>
      </c>
      <c r="J710" s="50">
        <v>10077075.84</v>
      </c>
      <c r="K710" s="50">
        <v>5969597.21</v>
      </c>
      <c r="L710" s="50">
        <v>6631248.76</v>
      </c>
      <c r="M710" s="50">
        <v>6545175.72</v>
      </c>
      <c r="N710" s="50">
        <v>5811207.29</v>
      </c>
    </row>
    <row r="711" spans="3:14" ht="12.75"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</row>
    <row r="712" spans="3:14" ht="12.75"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</row>
    <row r="713" spans="1:14" ht="15">
      <c r="A713" s="47" t="s">
        <v>385</v>
      </c>
      <c r="B713" s="36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</row>
    <row r="715" spans="1:14" ht="12.75">
      <c r="A715" s="33" t="s">
        <v>0</v>
      </c>
      <c r="B715" s="3" t="s">
        <v>1</v>
      </c>
      <c r="C715" s="22" t="s">
        <v>386</v>
      </c>
      <c r="D715" s="22" t="s">
        <v>387</v>
      </c>
      <c r="E715" s="22" t="s">
        <v>388</v>
      </c>
      <c r="F715" s="22" t="s">
        <v>389</v>
      </c>
      <c r="G715" s="22" t="s">
        <v>390</v>
      </c>
      <c r="H715" s="22" t="s">
        <v>391</v>
      </c>
      <c r="I715" s="22" t="s">
        <v>392</v>
      </c>
      <c r="J715" s="22" t="s">
        <v>393</v>
      </c>
      <c r="K715" s="22" t="s">
        <v>394</v>
      </c>
      <c r="L715" s="22" t="s">
        <v>395</v>
      </c>
      <c r="M715" s="22" t="s">
        <v>396</v>
      </c>
      <c r="N715" s="22" t="s">
        <v>397</v>
      </c>
    </row>
    <row r="716" spans="1:14" ht="15">
      <c r="A716" s="33" t="s">
        <v>299</v>
      </c>
      <c r="B716" s="52">
        <f aca="true" t="shared" si="57" ref="B716:B733">SUM(C716:N716)</f>
        <v>0</v>
      </c>
      <c r="C716" s="51">
        <v>0</v>
      </c>
      <c r="D716" s="51">
        <v>0</v>
      </c>
      <c r="E716" s="51">
        <v>0</v>
      </c>
      <c r="F716" s="51">
        <v>0</v>
      </c>
      <c r="G716" s="51">
        <v>0</v>
      </c>
      <c r="H716" s="51">
        <v>0</v>
      </c>
      <c r="I716" s="36"/>
      <c r="J716" s="36"/>
      <c r="K716" s="36"/>
      <c r="L716" s="36"/>
      <c r="M716" s="36"/>
      <c r="N716" s="36"/>
    </row>
    <row r="717" spans="1:14" ht="15">
      <c r="A717" s="33" t="s">
        <v>300</v>
      </c>
      <c r="B717" s="52">
        <f t="shared" si="57"/>
        <v>0</v>
      </c>
      <c r="C717" s="51">
        <v>0</v>
      </c>
      <c r="D717" s="51">
        <v>0</v>
      </c>
      <c r="E717" s="51">
        <v>0</v>
      </c>
      <c r="F717" s="51">
        <v>0</v>
      </c>
      <c r="G717" s="51">
        <v>0</v>
      </c>
      <c r="H717" s="51">
        <v>0</v>
      </c>
      <c r="I717" s="36"/>
      <c r="J717" s="36"/>
      <c r="K717" s="36"/>
      <c r="L717" s="36"/>
      <c r="M717" s="36"/>
      <c r="N717" s="36"/>
    </row>
    <row r="718" spans="1:14" ht="15">
      <c r="A718" s="33" t="s">
        <v>301</v>
      </c>
      <c r="B718" s="52">
        <f t="shared" si="57"/>
        <v>0</v>
      </c>
      <c r="C718" s="51">
        <v>0</v>
      </c>
      <c r="D718" s="51">
        <v>0</v>
      </c>
      <c r="E718" s="51">
        <v>0</v>
      </c>
      <c r="F718" s="51">
        <v>0</v>
      </c>
      <c r="G718" s="51">
        <v>0</v>
      </c>
      <c r="H718" s="51">
        <v>0</v>
      </c>
      <c r="I718" s="36"/>
      <c r="J718" s="36"/>
      <c r="K718" s="36"/>
      <c r="L718" s="36"/>
      <c r="M718" s="36"/>
      <c r="N718" s="36"/>
    </row>
    <row r="719" spans="1:14" ht="15">
      <c r="A719" s="33" t="s">
        <v>302</v>
      </c>
      <c r="B719" s="52">
        <f t="shared" si="57"/>
        <v>5397305.800000001</v>
      </c>
      <c r="C719" s="51">
        <v>756484.7</v>
      </c>
      <c r="D719" s="51">
        <v>741666.4</v>
      </c>
      <c r="E719" s="51">
        <v>931051.8</v>
      </c>
      <c r="F719" s="51">
        <v>972830</v>
      </c>
      <c r="G719" s="51">
        <v>1082655.5</v>
      </c>
      <c r="H719" s="51">
        <v>912617.4</v>
      </c>
      <c r="I719" s="36"/>
      <c r="J719" s="36"/>
      <c r="K719" s="36"/>
      <c r="L719" s="36"/>
      <c r="M719" s="36"/>
      <c r="N719" s="36"/>
    </row>
    <row r="720" spans="1:14" ht="15">
      <c r="A720" s="33" t="s">
        <v>303</v>
      </c>
      <c r="B720" s="52">
        <f t="shared" si="57"/>
        <v>1352155.7999999998</v>
      </c>
      <c r="C720" s="51">
        <v>156237.6</v>
      </c>
      <c r="D720" s="51">
        <v>185461.4</v>
      </c>
      <c r="E720" s="51">
        <v>217267.7</v>
      </c>
      <c r="F720" s="51">
        <v>200543.3</v>
      </c>
      <c r="G720" s="51">
        <v>349422.9</v>
      </c>
      <c r="H720" s="51">
        <v>243222.9</v>
      </c>
      <c r="I720" s="36"/>
      <c r="J720" s="36"/>
      <c r="K720" s="36"/>
      <c r="L720" s="36"/>
      <c r="M720" s="36"/>
      <c r="N720" s="36"/>
    </row>
    <row r="721" spans="1:14" ht="15">
      <c r="A721" s="33" t="s">
        <v>304</v>
      </c>
      <c r="B721" s="52">
        <f t="shared" si="57"/>
        <v>4063854</v>
      </c>
      <c r="C721" s="51">
        <v>484822.2</v>
      </c>
      <c r="D721" s="51">
        <v>572580.4</v>
      </c>
      <c r="E721" s="51">
        <v>711793</v>
      </c>
      <c r="F721" s="51">
        <v>712326.9</v>
      </c>
      <c r="G721" s="51">
        <v>907650.3</v>
      </c>
      <c r="H721" s="51">
        <v>674681.2</v>
      </c>
      <c r="I721" s="36"/>
      <c r="J721" s="36"/>
      <c r="K721" s="36"/>
      <c r="L721" s="36"/>
      <c r="M721" s="36"/>
      <c r="N721" s="36"/>
    </row>
    <row r="722" spans="1:14" ht="15">
      <c r="A722" s="33" t="s">
        <v>305</v>
      </c>
      <c r="B722" s="52">
        <f t="shared" si="57"/>
        <v>3296471.3999999994</v>
      </c>
      <c r="C722" s="51">
        <v>445793.3</v>
      </c>
      <c r="D722" s="51">
        <v>525579.4</v>
      </c>
      <c r="E722" s="51">
        <v>540408.2</v>
      </c>
      <c r="F722" s="51">
        <v>562542</v>
      </c>
      <c r="G722" s="51">
        <v>720440.2</v>
      </c>
      <c r="H722" s="51">
        <v>501708.3</v>
      </c>
      <c r="I722" s="36"/>
      <c r="J722" s="36"/>
      <c r="K722" s="36"/>
      <c r="L722" s="36"/>
      <c r="M722" s="36"/>
      <c r="N722" s="36"/>
    </row>
    <row r="723" spans="1:14" ht="15">
      <c r="A723" s="33" t="s">
        <v>306</v>
      </c>
      <c r="B723" s="52">
        <f t="shared" si="57"/>
        <v>3835438.8999999994</v>
      </c>
      <c r="C723" s="51">
        <v>590513.2</v>
      </c>
      <c r="D723" s="51">
        <v>571185</v>
      </c>
      <c r="E723" s="51">
        <v>586431.1</v>
      </c>
      <c r="F723" s="51">
        <v>641614.8</v>
      </c>
      <c r="G723" s="51">
        <v>755130.1</v>
      </c>
      <c r="H723" s="51">
        <v>690564.7</v>
      </c>
      <c r="I723" s="36"/>
      <c r="J723" s="36"/>
      <c r="K723" s="36"/>
      <c r="L723" s="36"/>
      <c r="M723" s="36"/>
      <c r="N723" s="36"/>
    </row>
    <row r="724" spans="1:14" ht="15">
      <c r="A724" s="33" t="s">
        <v>307</v>
      </c>
      <c r="B724" s="52">
        <f t="shared" si="57"/>
        <v>7392241.200000001</v>
      </c>
      <c r="C724" s="51">
        <v>1068729.8</v>
      </c>
      <c r="D724" s="51">
        <v>1085343.8</v>
      </c>
      <c r="E724" s="51">
        <v>1136989.4</v>
      </c>
      <c r="F724" s="51">
        <v>1282880.9</v>
      </c>
      <c r="G724" s="51">
        <v>1661418.4</v>
      </c>
      <c r="H724" s="51">
        <v>1156878.9</v>
      </c>
      <c r="I724" s="36"/>
      <c r="J724" s="36"/>
      <c r="K724" s="36"/>
      <c r="L724" s="36"/>
      <c r="M724" s="36"/>
      <c r="N724" s="36"/>
    </row>
    <row r="725" spans="1:14" ht="15">
      <c r="A725" s="33" t="s">
        <v>308</v>
      </c>
      <c r="B725" s="52">
        <f t="shared" si="57"/>
        <v>0</v>
      </c>
      <c r="C725" s="51"/>
      <c r="D725" s="51">
        <v>0</v>
      </c>
      <c r="E725" s="51">
        <v>0</v>
      </c>
      <c r="F725" s="51">
        <v>0</v>
      </c>
      <c r="G725" s="51">
        <v>0</v>
      </c>
      <c r="H725" s="51">
        <v>0</v>
      </c>
      <c r="I725" s="36"/>
      <c r="J725" s="36"/>
      <c r="K725" s="36"/>
      <c r="L725" s="36"/>
      <c r="M725" s="36"/>
      <c r="N725" s="36"/>
    </row>
    <row r="726" spans="1:14" ht="15">
      <c r="A726" s="33" t="s">
        <v>309</v>
      </c>
      <c r="B726" s="52">
        <f t="shared" si="57"/>
        <v>2130222.1</v>
      </c>
      <c r="C726" s="51">
        <v>276008.5</v>
      </c>
      <c r="D726" s="51">
        <v>288864</v>
      </c>
      <c r="E726" s="51">
        <v>344101.9</v>
      </c>
      <c r="F726" s="51">
        <v>386449.4</v>
      </c>
      <c r="G726" s="51">
        <v>448770.4</v>
      </c>
      <c r="H726" s="51">
        <v>386027.9</v>
      </c>
      <c r="I726" s="36"/>
      <c r="J726" s="36"/>
      <c r="K726" s="36"/>
      <c r="L726" s="36"/>
      <c r="M726" s="36"/>
      <c r="N726" s="36"/>
    </row>
    <row r="727" spans="1:14" ht="15">
      <c r="A727" s="33" t="s">
        <v>310</v>
      </c>
      <c r="B727" s="52">
        <f t="shared" si="57"/>
        <v>0</v>
      </c>
      <c r="C727" s="51">
        <v>0</v>
      </c>
      <c r="D727" s="51">
        <v>0</v>
      </c>
      <c r="E727" s="51">
        <v>0</v>
      </c>
      <c r="F727" s="51">
        <v>0</v>
      </c>
      <c r="G727" s="51">
        <v>0</v>
      </c>
      <c r="H727" s="51">
        <v>0</v>
      </c>
      <c r="I727" s="36"/>
      <c r="J727" s="36"/>
      <c r="K727" s="36"/>
      <c r="L727" s="36"/>
      <c r="M727" s="36"/>
      <c r="N727" s="36"/>
    </row>
    <row r="728" spans="1:14" ht="15">
      <c r="A728" s="33" t="s">
        <v>311</v>
      </c>
      <c r="B728" s="52">
        <f t="shared" si="57"/>
        <v>5238128.699999999</v>
      </c>
      <c r="C728" s="51">
        <v>859621.6</v>
      </c>
      <c r="D728" s="51">
        <v>871797.6</v>
      </c>
      <c r="E728" s="51">
        <v>904607.2</v>
      </c>
      <c r="F728" s="51">
        <v>886539.4</v>
      </c>
      <c r="G728" s="51">
        <v>927643.1</v>
      </c>
      <c r="H728" s="51">
        <v>787919.8</v>
      </c>
      <c r="I728" s="36"/>
      <c r="J728" s="36"/>
      <c r="K728" s="36"/>
      <c r="L728" s="36"/>
      <c r="M728" s="36"/>
      <c r="N728" s="36"/>
    </row>
    <row r="729" spans="1:14" ht="15">
      <c r="A729" s="33" t="s">
        <v>312</v>
      </c>
      <c r="B729" s="52">
        <f t="shared" si="57"/>
        <v>904872.7999999999</v>
      </c>
      <c r="C729" s="51">
        <v>96302.9</v>
      </c>
      <c r="D729" s="51">
        <v>145180</v>
      </c>
      <c r="E729" s="51">
        <v>124260.4</v>
      </c>
      <c r="F729" s="51">
        <v>143144.5</v>
      </c>
      <c r="G729" s="51">
        <v>224060.4</v>
      </c>
      <c r="H729" s="51">
        <v>171924.6</v>
      </c>
      <c r="I729" s="36"/>
      <c r="J729" s="36"/>
      <c r="K729" s="36"/>
      <c r="L729" s="36"/>
      <c r="M729" s="36"/>
      <c r="N729" s="36"/>
    </row>
    <row r="730" spans="1:14" ht="15">
      <c r="A730" s="33" t="s">
        <v>313</v>
      </c>
      <c r="B730" s="52">
        <f t="shared" si="57"/>
        <v>3886490.8</v>
      </c>
      <c r="C730" s="51">
        <v>553150.8</v>
      </c>
      <c r="D730" s="51">
        <v>574298</v>
      </c>
      <c r="E730" s="51">
        <v>646741</v>
      </c>
      <c r="F730" s="51">
        <v>649880.3</v>
      </c>
      <c r="G730" s="51">
        <v>814335.4</v>
      </c>
      <c r="H730" s="51">
        <v>648085.3</v>
      </c>
      <c r="I730" s="36"/>
      <c r="J730" s="36"/>
      <c r="K730" s="36"/>
      <c r="L730" s="36"/>
      <c r="M730" s="36"/>
      <c r="N730" s="36"/>
    </row>
    <row r="731" spans="1:14" ht="15">
      <c r="A731" s="33" t="s">
        <v>314</v>
      </c>
      <c r="B731" s="52">
        <f t="shared" si="57"/>
        <v>0</v>
      </c>
      <c r="C731" s="51">
        <v>0</v>
      </c>
      <c r="D731" s="51">
        <v>0</v>
      </c>
      <c r="E731" s="51">
        <v>0</v>
      </c>
      <c r="F731" s="51">
        <v>0</v>
      </c>
      <c r="G731" s="51">
        <v>0</v>
      </c>
      <c r="H731" s="51">
        <v>0</v>
      </c>
      <c r="I731" s="36"/>
      <c r="J731" s="36"/>
      <c r="K731" s="36"/>
      <c r="L731" s="36"/>
      <c r="M731" s="36"/>
      <c r="N731" s="36"/>
    </row>
    <row r="732" spans="1:14" ht="15">
      <c r="A732" s="33" t="s">
        <v>315</v>
      </c>
      <c r="B732" s="52">
        <f t="shared" si="57"/>
        <v>7665230.1</v>
      </c>
      <c r="C732" s="51">
        <v>1046461.7</v>
      </c>
      <c r="D732" s="51">
        <v>1040261.4</v>
      </c>
      <c r="E732" s="51">
        <v>1222264.9</v>
      </c>
      <c r="F732" s="51">
        <v>1358459.6</v>
      </c>
      <c r="G732" s="51">
        <v>1751533.3</v>
      </c>
      <c r="H732" s="51">
        <v>1246249.2</v>
      </c>
      <c r="I732" s="36"/>
      <c r="J732" s="36"/>
      <c r="K732" s="36"/>
      <c r="L732" s="36"/>
      <c r="M732" s="36"/>
      <c r="N732" s="36"/>
    </row>
    <row r="733" spans="1:14" ht="15">
      <c r="A733" s="33" t="s">
        <v>316</v>
      </c>
      <c r="B733" s="52">
        <f t="shared" si="57"/>
        <v>10312835.2</v>
      </c>
      <c r="C733" s="51">
        <v>1572807.7</v>
      </c>
      <c r="D733" s="51">
        <v>1435022.1</v>
      </c>
      <c r="E733" s="51">
        <v>1703926.8</v>
      </c>
      <c r="F733" s="51">
        <v>1728646.6</v>
      </c>
      <c r="G733" s="51">
        <v>2176205.9</v>
      </c>
      <c r="H733" s="51">
        <v>1696226.1</v>
      </c>
      <c r="I733" s="36"/>
      <c r="J733" s="36"/>
      <c r="K733" s="36"/>
      <c r="L733" s="36"/>
      <c r="M733" s="36"/>
      <c r="N733" s="36"/>
    </row>
    <row r="734" spans="1:14" ht="15">
      <c r="A734"/>
      <c r="B734" s="52"/>
      <c r="C734" s="51"/>
      <c r="D734" s="51"/>
      <c r="E734" s="51"/>
      <c r="F734" s="51"/>
      <c r="G734" s="51"/>
      <c r="H734" s="51"/>
      <c r="I734" s="36"/>
      <c r="J734" s="36"/>
      <c r="K734" s="36"/>
      <c r="L734" s="36"/>
      <c r="M734" s="36"/>
      <c r="N734" s="36"/>
    </row>
    <row r="735" spans="1:14" ht="15">
      <c r="A735" t="s">
        <v>317</v>
      </c>
      <c r="B735" s="52">
        <f>SUM(C735:N735)</f>
        <v>55475246.8</v>
      </c>
      <c r="C735" s="51">
        <f aca="true" t="shared" si="58" ref="C735:H735">SUM(C716:C734)</f>
        <v>7906934</v>
      </c>
      <c r="D735" s="51">
        <f t="shared" si="58"/>
        <v>8037239.5</v>
      </c>
      <c r="E735" s="51">
        <f t="shared" si="58"/>
        <v>9069843.400000002</v>
      </c>
      <c r="F735" s="51">
        <f t="shared" si="58"/>
        <v>9525857.700000001</v>
      </c>
      <c r="G735" s="51">
        <f t="shared" si="58"/>
        <v>11819265.900000002</v>
      </c>
      <c r="H735" s="51">
        <f t="shared" si="58"/>
        <v>9116106.299999999</v>
      </c>
      <c r="I735" s="36"/>
      <c r="J735" s="36"/>
      <c r="K735" s="36"/>
      <c r="L735" s="36"/>
      <c r="M735" s="36"/>
      <c r="N735" s="36"/>
    </row>
    <row r="737" spans="1:14" ht="12.75">
      <c r="A737" s="13" t="s">
        <v>212</v>
      </c>
      <c r="B737" s="52">
        <f>SUM(C737:N737)</f>
        <v>41158332.449999996</v>
      </c>
      <c r="C737" s="50">
        <v>6767442.05</v>
      </c>
      <c r="D737" s="50">
        <v>5797807.56</v>
      </c>
      <c r="E737" s="50">
        <v>6522350.1</v>
      </c>
      <c r="F737" s="50">
        <v>7018428.73</v>
      </c>
      <c r="G737" s="50">
        <v>8375486.46</v>
      </c>
      <c r="H737" s="50">
        <v>6676817.55</v>
      </c>
      <c r="I737" s="50"/>
      <c r="J737" s="50"/>
      <c r="K737" s="50"/>
      <c r="L737" s="50"/>
      <c r="M737" s="50"/>
      <c r="N737" s="50"/>
    </row>
  </sheetData>
  <sheetProtection/>
  <printOptions/>
  <pageMargins left="0.2" right="0.17" top="0.51" bottom="0.5" header="0.5" footer="0.5"/>
  <pageSetup horizontalDpi="600" verticalDpi="600" orientation="landscape" paperSize="5" scale="67" r:id="rId1"/>
  <headerFooter alignWithMargins="0">
    <oddFooter>&amp;C&amp;Z&amp;F</oddFooter>
  </headerFooter>
  <rowBreaks count="8" manualBreakCount="8">
    <brk id="64" max="255" man="1"/>
    <brk id="126" max="255" man="1"/>
    <brk id="185" max="255" man="1"/>
    <brk id="250" max="255" man="1"/>
    <brk id="309" max="255" man="1"/>
    <brk id="360" max="255" man="1"/>
    <brk id="417" max="255" man="1"/>
    <brk id="4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CT</dc:creator>
  <cp:keywords/>
  <dc:description/>
  <cp:lastModifiedBy>O'Keefe, Erin</cp:lastModifiedBy>
  <cp:lastPrinted>2019-04-09T14:32:48Z</cp:lastPrinted>
  <dcterms:created xsi:type="dcterms:W3CDTF">2005-03-22T19:04:24Z</dcterms:created>
  <dcterms:modified xsi:type="dcterms:W3CDTF">2022-08-05T18:48:38Z</dcterms:modified>
  <cp:category/>
  <cp:version/>
  <cp:contentType/>
  <cp:contentStatus/>
</cp:coreProperties>
</file>