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xec\dds\DDS-User01$\JerardN\My Documents\IMP\"/>
    </mc:Choice>
  </mc:AlternateContent>
  <xr:revisionPtr revIDLastSave="0" documentId="8_{E73061F4-5971-4BFE-A60B-95FB00C2D563}" xr6:coauthVersionLast="45" xr6:coauthVersionMax="45" xr10:uidLastSave="{00000000-0000-0000-0000-000000000000}"/>
  <bookViews>
    <workbookView xWindow="-120" yWindow="-120" windowWidth="24240" windowHeight="13140" xr2:uid="{173CD250-2332-45DC-B105-E8A947391617}"/>
  </bookViews>
  <sheets>
    <sheet name="Calculation" sheetId="1" r:id="rId1"/>
    <sheet name="Paste" sheetId="2" r:id="rId2"/>
  </sheets>
  <definedNames>
    <definedName name="_xlnm._FilterDatabase" localSheetId="1" hidden="1">Paste!$A$1:$Z$748407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B3" i="1"/>
  <c r="B4" i="1"/>
  <c r="B5" i="1"/>
  <c r="B6" i="1"/>
  <c r="B7" i="1"/>
  <c r="B8" i="1"/>
  <c r="B9" i="1"/>
  <c r="B10" i="1"/>
  <c r="B11" i="1"/>
  <c r="B2" i="1"/>
  <c r="B12" i="1"/>
  <c r="B13" i="1"/>
  <c r="B23" i="1" l="1"/>
  <c r="B22" i="1"/>
  <c r="B18" i="1"/>
  <c r="B17" i="1"/>
  <c r="B16" i="1"/>
  <c r="B14" i="1" l="1"/>
  <c r="B21" i="1"/>
  <c r="B20" i="1"/>
  <c r="B19" i="1"/>
</calcChain>
</file>

<file path=xl/sharedStrings.xml><?xml version="1.0" encoding="utf-8"?>
<sst xmlns="http://schemas.openxmlformats.org/spreadsheetml/2006/main" count="24" uniqueCount="24">
  <si>
    <t>CLA</t>
  </si>
  <si>
    <t>CRS</t>
  </si>
  <si>
    <t>R&amp;B</t>
  </si>
  <si>
    <t>ARPA HCBS Provider Stability</t>
  </si>
  <si>
    <t>ARPA HCBS Workforce</t>
  </si>
  <si>
    <t>ARPA HCBS IT</t>
  </si>
  <si>
    <t>Category</t>
  </si>
  <si>
    <t>Amount</t>
  </si>
  <si>
    <t>DAY1Tm</t>
  </si>
  <si>
    <t>CLA1Tm</t>
  </si>
  <si>
    <t>CTV1Tm</t>
  </si>
  <si>
    <t>IHS1Tm</t>
  </si>
  <si>
    <t>CTV</t>
  </si>
  <si>
    <t>DAY</t>
  </si>
  <si>
    <t>IHS</t>
  </si>
  <si>
    <t>CRS1Tm</t>
  </si>
  <si>
    <t>Cash Advance (Report on Financial Statement)(backed out of program line(s) above)</t>
  </si>
  <si>
    <t>Advance Bridge Funding (Report on Financial Statement)(backed out of program line(s) above)</t>
  </si>
  <si>
    <t xml:space="preserve">DDS Recoupment (report with Cost Settlement). </t>
  </si>
  <si>
    <t>Cost Settlement report on Annual Report.(backed out of program line(s) above)</t>
  </si>
  <si>
    <t>Start Up revenue report on Annual Report Page 30. (backed out of program line(s) above)</t>
  </si>
  <si>
    <t>FI (Excluding ARPA)</t>
  </si>
  <si>
    <t>FI ARPA</t>
  </si>
  <si>
    <t>Benefit Pool (backed out of program line(s)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</si>
</sst>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44" fontId="0" fillId="0" borderId="0" xfId="1" applyFont="1"/>
    <xf numFmtId="0" fontId="0" fillId="0" borderId="0" xfId="0" applyFill="1"/>
    <xf numFmtId="44" fontId="0" fillId="0" borderId="0" xfId="1" applyFont="1" applyFill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A4366-8EEB-431B-A6C3-64B5C15A73A1}">
  <dimension ref="A1:D24"/>
  <sheetViews>
    <sheetView tabSelected="1" workbookViewId="0"/>
  </sheetViews>
  <sheetFormatPr defaultRowHeight="15" x14ac:dyDescent="0.25"/>
  <cols>
    <col min="1" max="1" width="86.7109375" bestFit="1" customWidth="1"/>
    <col min="2" max="2" width="18" bestFit="1" customWidth="1"/>
    <col min="3" max="3" width="16.28515625" bestFit="1" customWidth="1"/>
    <col min="4" max="4" width="15.28515625" bestFit="1" customWidth="1"/>
  </cols>
  <sheetData>
    <row r="1" spans="1:4" x14ac:dyDescent="0.25">
      <c r="A1" s="1" t="s">
        <v>6</v>
      </c>
      <c r="B1" s="1" t="s">
        <v>7</v>
      </c>
    </row>
    <row r="2" spans="1:4" x14ac:dyDescent="0.25">
      <c r="A2" t="s">
        <v>0</v>
      </c>
      <c r="B2" s="2">
        <f>SUMIFS(Paste!J:J,Paste!X:X,Calculation!A2)-(SUMIFS(Paste!J:J,Paste!K:K,"StUp ARPA Respite Care",Paste!X:X,Calculation!A2)+SUMIFS(Paste!J:J,Paste!K:K,"StUp Remote Supports I.H.S.",Paste!X:X,Calculation!A2)+SUMIFS(Paste!J:J,Paste!K:K,"StUpCLA-Crs",Paste!X:X,Calculation!A2))-(SUMIFS(Paste!J:J,Paste!K:K,"CostSettle",Paste!X:X,Calculation!A2))-(SUMIFS(Paste!J:J,Paste!K:K,"CashAdvCLA",Paste!X:X,Calculation!A2))-(SUMIFS(Paste!J:J,Paste!K:K,"*bridge*",Paste!X:X,Calculation!A2))-(SUMIFS(Paste!J:J,Paste!K:K,"ARPA Temporary Provider Stabilization",Paste!X:X,Calculation!A2))-(SUMIFS(Paste!J:J,Paste!K:K,"ARPA Workforce Stability Incentive",Paste!X:X,Calculation!A2))-(SUMIFS(Paste!J:J,Paste!K:K,"ARPA Stability and Infrastructure Improvements thr",Paste!X:X,Calculation!A2))-(SUMIFS(Paste!J:J,Paste!K:K,"Benefit Pool Funding",Paste!X:X,Calculation!A2))</f>
        <v>0</v>
      </c>
      <c r="C2" s="2"/>
      <c r="D2" s="5"/>
    </row>
    <row r="3" spans="1:4" x14ac:dyDescent="0.25">
      <c r="A3" t="s">
        <v>9</v>
      </c>
      <c r="B3" s="2">
        <f>SUMIFS(Paste!J:J,Paste!X:X,Calculation!A3)-(SUMIFS(Paste!J:J,Paste!K:K,"StUp ARPA Respite Care",Paste!X:X,Calculation!A3)+SUMIFS(Paste!J:J,Paste!K:K,"StUp Remote Supports I.H.S.",Paste!X:X,Calculation!A3)+SUMIFS(Paste!J:J,Paste!K:K,"StUpCLA-Crs",Paste!X:X,Calculation!A3))-(SUMIFS(Paste!J:J,Paste!K:K,"CostSettle",Paste!X:X,Calculation!A3))-(SUMIFS(Paste!J:J,Paste!K:K,"CashAdvCLA",Paste!X:X,Calculation!A3))-(SUMIFS(Paste!J:J,Paste!K:K,"*bridge*",Paste!X:X,Calculation!A3))-(SUMIFS(Paste!J:J,Paste!K:K,"ARPA Temporary Provider Stabilization",Paste!X:X,Calculation!A3))-(SUMIFS(Paste!J:J,Paste!K:K,"ARPA Workforce Stability Incentive",Paste!X:X,Calculation!A3))-(SUMIFS(Paste!J:J,Paste!K:K,"ARPA Stability and Infrastructure Improvements thr",Paste!X:X,Calculation!A3))-(SUMIFS(Paste!J:J,Paste!K:K,"Benefit Pool Funding",Paste!X:X,Calculation!A3))</f>
        <v>0</v>
      </c>
      <c r="C3" s="2"/>
      <c r="D3" s="5"/>
    </row>
    <row r="4" spans="1:4" x14ac:dyDescent="0.25">
      <c r="A4" t="s">
        <v>1</v>
      </c>
      <c r="B4" s="2">
        <f>SUMIFS(Paste!J:J,Paste!X:X,Calculation!A4)-(SUMIFS(Paste!J:J,Paste!K:K,"StUp ARPA Respite Care",Paste!X:X,Calculation!A4)+SUMIFS(Paste!J:J,Paste!K:K,"StUp Remote Supports I.H.S.",Paste!X:X,Calculation!A4)+SUMIFS(Paste!J:J,Paste!K:K,"StUpCLA-Crs",Paste!X:X,Calculation!A4))-(SUMIFS(Paste!J:J,Paste!K:K,"CostSettle",Paste!X:X,Calculation!A4))-(SUMIFS(Paste!J:J,Paste!K:K,"CashAdvCLA",Paste!X:X,Calculation!A4))-(SUMIFS(Paste!J:J,Paste!K:K,"*bridge*",Paste!X:X,Calculation!A4))-(SUMIFS(Paste!J:J,Paste!K:K,"ARPA Temporary Provider Stabilization",Paste!X:X,Calculation!A4))-(SUMIFS(Paste!J:J,Paste!K:K,"ARPA Workforce Stability Incentive",Paste!X:X,Calculation!A4))-(SUMIFS(Paste!J:J,Paste!K:K,"ARPA Stability and Infrastructure Improvements thr",Paste!X:X,Calculation!A4))-(SUMIFS(Paste!J:J,Paste!K:K,"Benefit Pool Funding",Paste!X:X,Calculation!A4))</f>
        <v>0</v>
      </c>
      <c r="C4" s="2"/>
      <c r="D4" s="5"/>
    </row>
    <row r="5" spans="1:4" x14ac:dyDescent="0.25">
      <c r="A5" t="s">
        <v>15</v>
      </c>
      <c r="B5" s="2">
        <f>SUMIFS(Paste!J:J,Paste!X:X,Calculation!A5)-(SUMIFS(Paste!J:J,Paste!K:K,"StUp ARPA Respite Care",Paste!X:X,Calculation!A5)+SUMIFS(Paste!J:J,Paste!K:K,"StUp Remote Supports I.H.S.",Paste!X:X,Calculation!A5)+SUMIFS(Paste!J:J,Paste!K:K,"StUpCLA-Crs",Paste!X:X,Calculation!A5))-(SUMIFS(Paste!J:J,Paste!K:K,"CostSettle",Paste!X:X,Calculation!A5))-(SUMIFS(Paste!J:J,Paste!K:K,"CashAdvCLA",Paste!X:X,Calculation!A5))-(SUMIFS(Paste!J:J,Paste!K:K,"*bridge*",Paste!X:X,Calculation!A5))-(SUMIFS(Paste!J:J,Paste!K:K,"ARPA Temporary Provider Stabilization",Paste!X:X,Calculation!A5))-(SUMIFS(Paste!J:J,Paste!K:K,"ARPA Workforce Stability Incentive",Paste!X:X,Calculation!A5))-(SUMIFS(Paste!J:J,Paste!K:K,"ARPA Stability and Infrastructure Improvements thr",Paste!X:X,Calculation!A5))-(SUMIFS(Paste!J:J,Paste!K:K,"Benefit Pool Funding",Paste!X:X,Calculation!A5))</f>
        <v>0</v>
      </c>
      <c r="C5" s="2"/>
      <c r="D5" s="5"/>
    </row>
    <row r="6" spans="1:4" x14ac:dyDescent="0.25">
      <c r="A6" t="s">
        <v>14</v>
      </c>
      <c r="B6" s="2">
        <f>SUMIFS(Paste!J:J,Paste!X:X,Calculation!A6)-(SUMIFS(Paste!J:J,Paste!K:K,"StUp ARPA Respite Care",Paste!X:X,Calculation!A6)+SUMIFS(Paste!J:J,Paste!K:K,"StUp Remote Supports I.H.S.",Paste!X:X,Calculation!A6)+SUMIFS(Paste!J:J,Paste!K:K,"StUpCLA-Crs",Paste!X:X,Calculation!A6))-(SUMIFS(Paste!J:J,Paste!K:K,"CostSettle",Paste!X:X,Calculation!A6))-(SUMIFS(Paste!J:J,Paste!K:K,"CashAdvCLA",Paste!X:X,Calculation!A6))-(SUMIFS(Paste!J:J,Paste!K:K,"*bridge*",Paste!X:X,Calculation!A6))-(SUMIFS(Paste!J:J,Paste!K:K,"ARPA Temporary Provider Stabilization",Paste!X:X,Calculation!A6))-(SUMIFS(Paste!J:J,Paste!K:K,"ARPA Workforce Stability Incentive",Paste!X:X,Calculation!A6))-(SUMIFS(Paste!J:J,Paste!K:K,"ARPA Stability and Infrastructure Improvements thr",Paste!X:X,Calculation!A6))-(SUMIFS(Paste!J:J,Paste!K:K,"Benefit Pool Funding",Paste!X:X,Calculation!A6))</f>
        <v>0</v>
      </c>
      <c r="C6" s="2"/>
      <c r="D6" s="5"/>
    </row>
    <row r="7" spans="1:4" x14ac:dyDescent="0.25">
      <c r="A7" t="s">
        <v>11</v>
      </c>
      <c r="B7" s="2">
        <f>SUMIFS(Paste!J:J,Paste!X:X,Calculation!A7)-(SUMIFS(Paste!J:J,Paste!K:K,"StUp ARPA Respite Care",Paste!X:X,Calculation!A7)+SUMIFS(Paste!J:J,Paste!K:K,"StUp Remote Supports I.H.S.",Paste!X:X,Calculation!A7)+SUMIFS(Paste!J:J,Paste!K:K,"StUpCLA-Crs",Paste!X:X,Calculation!A7))-(SUMIFS(Paste!J:J,Paste!K:K,"CostSettle",Paste!X:X,Calculation!A7))-(SUMIFS(Paste!J:J,Paste!K:K,"CashAdvCLA",Paste!X:X,Calculation!A7))-(SUMIFS(Paste!J:J,Paste!K:K,"*bridge*",Paste!X:X,Calculation!A7))-(SUMIFS(Paste!J:J,Paste!K:K,"ARPA Temporary Provider Stabilization",Paste!X:X,Calculation!A7))-(SUMIFS(Paste!J:J,Paste!K:K,"ARPA Workforce Stability Incentive",Paste!X:X,Calculation!A7))-(SUMIFS(Paste!J:J,Paste!K:K,"ARPA Stability and Infrastructure Improvements thr",Paste!X:X,Calculation!A7))-(SUMIFS(Paste!J:J,Paste!K:K,"Benefit Pool Funding",Paste!X:X,Calculation!A7))</f>
        <v>0</v>
      </c>
      <c r="C7" s="2"/>
      <c r="D7" s="5"/>
    </row>
    <row r="8" spans="1:4" x14ac:dyDescent="0.25">
      <c r="A8" t="s">
        <v>12</v>
      </c>
      <c r="B8" s="2">
        <f>SUMIFS(Paste!J:J,Paste!X:X,Calculation!A8)-(SUMIFS(Paste!J:J,Paste!K:K,"StUp ARPA Respite Care",Paste!X:X,Calculation!A8)+SUMIFS(Paste!J:J,Paste!K:K,"StUp Remote Supports I.H.S.",Paste!X:X,Calculation!A8)+SUMIFS(Paste!J:J,Paste!K:K,"StUpCLA-Crs",Paste!X:X,Calculation!A8))-(SUMIFS(Paste!J:J,Paste!K:K,"CostSettle",Paste!X:X,Calculation!A8))-(SUMIFS(Paste!J:J,Paste!K:K,"CashAdvCLA",Paste!X:X,Calculation!A8))-(SUMIFS(Paste!J:J,Paste!K:K,"*bridge*",Paste!X:X,Calculation!A8))-(SUMIFS(Paste!J:J,Paste!K:K,"ARPA Temporary Provider Stabilization",Paste!X:X,Calculation!A8))-(SUMIFS(Paste!J:J,Paste!K:K,"ARPA Workforce Stability Incentive",Paste!X:X,Calculation!A8))-(SUMIFS(Paste!J:J,Paste!K:K,"ARPA Stability and Infrastructure Improvements thr",Paste!X:X,Calculation!A8))-(SUMIFS(Paste!J:J,Paste!K:K,"Benefit Pool Funding",Paste!X:X,Calculation!A8))</f>
        <v>0</v>
      </c>
      <c r="C8" s="2"/>
      <c r="D8" s="5"/>
    </row>
    <row r="9" spans="1:4" x14ac:dyDescent="0.25">
      <c r="A9" t="s">
        <v>10</v>
      </c>
      <c r="B9" s="2">
        <f>SUMIFS(Paste!J:J,Paste!X:X,Calculation!A9)-(SUMIFS(Paste!J:J,Paste!K:K,"StUp ARPA Respite Care",Paste!X:X,Calculation!A9)+SUMIFS(Paste!J:J,Paste!K:K,"StUp Remote Supports I.H.S.",Paste!X:X,Calculation!A9)+SUMIFS(Paste!J:J,Paste!K:K,"StUpCLA-Crs",Paste!X:X,Calculation!A9))-(SUMIFS(Paste!J:J,Paste!K:K,"CostSettle",Paste!X:X,Calculation!A9))-(SUMIFS(Paste!J:J,Paste!K:K,"CashAdvCLA",Paste!X:X,Calculation!A9))-(SUMIFS(Paste!J:J,Paste!K:K,"*bridge*",Paste!X:X,Calculation!A9))-(SUMIFS(Paste!J:J,Paste!K:K,"ARPA Temporary Provider Stabilization",Paste!X:X,Calculation!A9))-(SUMIFS(Paste!J:J,Paste!K:K,"ARPA Workforce Stability Incentive",Paste!X:X,Calculation!A9))-(SUMIFS(Paste!J:J,Paste!K:K,"ARPA Stability and Infrastructure Improvements thr",Paste!X:X,Calculation!A9))-(SUMIFS(Paste!J:J,Paste!K:K,"Benefit Pool Funding",Paste!X:X,Calculation!A9))</f>
        <v>0</v>
      </c>
      <c r="C9" s="2"/>
      <c r="D9" s="5"/>
    </row>
    <row r="10" spans="1:4" x14ac:dyDescent="0.25">
      <c r="A10" t="s">
        <v>13</v>
      </c>
      <c r="B10" s="2">
        <f>SUMIFS(Paste!J:J,Paste!X:X,Calculation!A10)-(SUMIFS(Paste!J:J,Paste!K:K,"StUp ARPA Respite Care",Paste!X:X,Calculation!A10)+SUMIFS(Paste!J:J,Paste!K:K,"StUp Remote Supports I.H.S.",Paste!X:X,Calculation!A10)+SUMIFS(Paste!J:J,Paste!K:K,"StUpCLA-Crs",Paste!X:X,Calculation!A10))-(SUMIFS(Paste!J:J,Paste!K:K,"CostSettle",Paste!X:X,Calculation!A10))-(SUMIFS(Paste!J:J,Paste!K:K,"CashAdvCLA",Paste!X:X,Calculation!A10))-(SUMIFS(Paste!J:J,Paste!K:K,"*bridge*",Paste!X:X,Calculation!A10))-(SUMIFS(Paste!J:J,Paste!K:K,"ARPA Temporary Provider Stabilization",Paste!X:X,Calculation!A10))-(SUMIFS(Paste!J:J,Paste!K:K,"ARPA Workforce Stability Incentive",Paste!X:X,Calculation!A10))-(SUMIFS(Paste!J:J,Paste!K:K,"ARPA Stability and Infrastructure Improvements thr",Paste!X:X,Calculation!A10))-(SUMIFS(Paste!J:J,Paste!K:K,"Benefit Pool Funding",Paste!X:X,Calculation!A10))</f>
        <v>0</v>
      </c>
      <c r="C10" s="2"/>
      <c r="D10" s="5"/>
    </row>
    <row r="11" spans="1:4" x14ac:dyDescent="0.25">
      <c r="A11" t="s">
        <v>8</v>
      </c>
      <c r="B11" s="2">
        <f>SUMIFS(Paste!J:J,Paste!X:X,Calculation!A11)-(SUMIFS(Paste!J:J,Paste!K:K,"StUp ARPA Respite Care",Paste!X:X,Calculation!A11)+SUMIFS(Paste!J:J,Paste!K:K,"StUp Remote Supports I.H.S.",Paste!X:X,Calculation!A11)+SUMIFS(Paste!J:J,Paste!K:K,"StUpCLA-Crs",Paste!X:X,Calculation!A11))-(SUMIFS(Paste!J:J,Paste!K:K,"CostSettle",Paste!X:X,Calculation!A11))-(SUMIFS(Paste!J:J,Paste!K:K,"CashAdvCLA",Paste!X:X,Calculation!A11))-(SUMIFS(Paste!J:J,Paste!K:K,"*bridge*",Paste!X:X,Calculation!A11))-(SUMIFS(Paste!J:J,Paste!K:K,"ARPA Temporary Provider Stabilization",Paste!X:X,Calculation!A11))-(SUMIFS(Paste!J:J,Paste!K:K,"ARPA Workforce Stability Incentive",Paste!X:X,Calculation!A11))-(SUMIFS(Paste!J:J,Paste!K:K,"ARPA Stability and Infrastructure Improvements thr",Paste!X:X,Calculation!A11))-(SUMIFS(Paste!J:J,Paste!K:K,"Benefit Pool Funding",Paste!X:X,Calculation!A11))</f>
        <v>0</v>
      </c>
      <c r="C11" s="2"/>
      <c r="D11" s="5"/>
    </row>
    <row r="12" spans="1:4" x14ac:dyDescent="0.25">
      <c r="A12" s="3" t="s">
        <v>21</v>
      </c>
      <c r="B12" s="4">
        <f>SUMIFS(Paste!J:J,Paste!X:X,"FI")-SUMIFS(Paste!J:J,Paste!K:K,"FI - ARPA")</f>
        <v>0</v>
      </c>
      <c r="D12" s="5"/>
    </row>
    <row r="13" spans="1:4" x14ac:dyDescent="0.25">
      <c r="A13" s="3" t="s">
        <v>22</v>
      </c>
      <c r="B13" s="4">
        <f>SUMIFS(Paste!J:J,Paste!K:K,"FI - ARPA")</f>
        <v>0</v>
      </c>
    </row>
    <row r="14" spans="1:4" x14ac:dyDescent="0.25">
      <c r="A14" s="3" t="s">
        <v>20</v>
      </c>
      <c r="B14" s="4">
        <f>SUMIFS(Paste!J:J,Paste!K:K,"StUp ARPA Respite Care")+SUMIFS(Paste!J:J,Paste!K:K,"StUp Remote Supports I.H.S.")+SUMIFS(Paste!J:J,Paste!K:K,"StUpCLA-Crs")</f>
        <v>0</v>
      </c>
    </row>
    <row r="15" spans="1:4" x14ac:dyDescent="0.25">
      <c r="A15" s="3" t="s">
        <v>2</v>
      </c>
      <c r="B15" s="4">
        <f>SUMIFS(Paste!J:J,Paste!X:X,"RBL")+SUMIFS(Paste!J:J,Paste!X:X,"RBL1Tm")+SUMIFS(Paste!J:J,Paste!X:X,"RBR")+SUMIFS(Paste!J:J,Paste!X:X,"RBR1Tm")-SUMIFS(Paste!J:J,Paste!X:X,"RBL",Paste!K:K,"Benefit Pool Funding")-SUMIFS(Paste!J:J,Paste!X:X,"RBL1Tm",Paste!K:K,"Benefit Pool Funding")-SUMIFS(Paste!J:J,Paste!X:X,"RBR",Paste!K:K,"Benefit Pool Funding")-SUMIFS(Paste!J:J,Paste!X:X,"RBR1Tm",Paste!K:K,"Benefit Pool Funding")</f>
        <v>0</v>
      </c>
      <c r="D15" s="5"/>
    </row>
    <row r="16" spans="1:4" x14ac:dyDescent="0.25">
      <c r="A16" s="3" t="s">
        <v>19</v>
      </c>
      <c r="B16" s="4">
        <f>SUMIFS(Paste!J:J,Paste!K:K,"CostSettle")</f>
        <v>0</v>
      </c>
    </row>
    <row r="17" spans="1:4" x14ac:dyDescent="0.25">
      <c r="A17" s="3" t="s">
        <v>16</v>
      </c>
      <c r="B17" s="4">
        <f>SUMIFS(Paste!J:J,Paste!K:K,"CashAdvCLA")</f>
        <v>0</v>
      </c>
    </row>
    <row r="18" spans="1:4" x14ac:dyDescent="0.25">
      <c r="A18" s="3" t="s">
        <v>17</v>
      </c>
      <c r="B18" s="4">
        <f>SUMIFS(Paste!J:J,Paste!K:K,"*bridge*")</f>
        <v>0</v>
      </c>
    </row>
    <row r="19" spans="1:4" x14ac:dyDescent="0.25">
      <c r="A19" s="3" t="s">
        <v>3</v>
      </c>
      <c r="B19" s="4">
        <f>SUMIFS(Paste!J:J,Paste!K:K,"ARPA Temporary Provider Stabilization")</f>
        <v>0</v>
      </c>
    </row>
    <row r="20" spans="1:4" x14ac:dyDescent="0.25">
      <c r="A20" s="3" t="s">
        <v>4</v>
      </c>
      <c r="B20" s="4">
        <f>SUMIFS(Paste!J:J,Paste!K:K,"ARPA Workforce Stability Incentive")</f>
        <v>0</v>
      </c>
    </row>
    <row r="21" spans="1:4" x14ac:dyDescent="0.25">
      <c r="A21" s="3" t="s">
        <v>5</v>
      </c>
      <c r="B21" s="4">
        <f>SUMIFS(Paste!J:J,Paste!K:K,"ARPA Stability and Infrastructure Improvements thr")</f>
        <v>0</v>
      </c>
    </row>
    <row r="22" spans="1:4" x14ac:dyDescent="0.25">
      <c r="A22" s="3" t="s">
        <v>18</v>
      </c>
      <c r="B22" s="4">
        <f>SUMIFS(Paste!J:J,Paste!X:X,"DssRcp")</f>
        <v>0</v>
      </c>
    </row>
    <row r="23" spans="1:4" x14ac:dyDescent="0.25">
      <c r="A23" s="3" t="s">
        <v>23</v>
      </c>
      <c r="B23" s="4">
        <f>SUMIFS(Paste!J:J,Paste!K:K,"Benefit Pool Funding")</f>
        <v>0</v>
      </c>
    </row>
    <row r="24" spans="1:4" x14ac:dyDescent="0.25">
      <c r="B24" s="5"/>
      <c r="D2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604A-856A-4A26-B863-262357ABEDEF}">
  <dimension ref="A1"/>
  <sheetViews>
    <sheetView topLeftCell="E1" workbookViewId="0">
      <pane ySplit="1" topLeftCell="A2" activePane="bottomLeft" state="frozen"/>
      <selection activeCell="L1" sqref="L1"/>
      <selection pane="bottomLeft" activeCell="E1" sqref="E1"/>
    </sheetView>
  </sheetViews>
  <sheetFormatPr defaultRowHeight="15" x14ac:dyDescent="0.25"/>
  <cols>
    <col min="11" max="11" width="47.5703125" bestFit="1" customWidth="1"/>
    <col min="12" max="12" width="53.5703125" bestFit="1" customWidth="1"/>
    <col min="24" max="24" width="23.28515625" bestFit="1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673E79E0C3E640A3EA83010EA564F7" ma:contentTypeVersion="13" ma:contentTypeDescription="Create a new document." ma:contentTypeScope="" ma:versionID="96fa1a3f3ef664a167789fe0feaaa776">
  <xsd:schema xmlns:xsd="http://www.w3.org/2001/XMLSchema" xmlns:xs="http://www.w3.org/2001/XMLSchema" xmlns:p="http://schemas.microsoft.com/office/2006/metadata/properties" xmlns:ns2="5aa524db-7994-4ced-a2c9-48a98e90847e" xmlns:ns3="8a992f34-6748-40d0-a1a6-bff449e3bc95" targetNamespace="http://schemas.microsoft.com/office/2006/metadata/properties" ma:root="true" ma:fieldsID="f6e1339ee675c8ae1c471059d8d4f8f8" ns2:_="" ns3:_="">
    <xsd:import namespace="5aa524db-7994-4ced-a2c9-48a98e90847e"/>
    <xsd:import namespace="8a992f34-6748-40d0-a1a6-bff449e3bc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Description0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a524db-7994-4ced-a2c9-48a98e908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Description0" ma:index="12" nillable="true" ma:displayName="Description" ma:internalName="Description0">
      <xsd:simpleType>
        <xsd:restriction base="dms:Note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9be3ee5-5d72-4a78-bfe6-04ec158992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92f34-6748-40d0-a1a6-bff449e3bc95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75d7816-9169-48cb-b9df-4d21a66dca2d}" ma:internalName="TaxCatchAll" ma:showField="CatchAllData" ma:web="8a992f34-6748-40d0-a1a6-bff449e3bc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AB635F-AF5E-4997-BBFD-765B91ED5295}"/>
</file>

<file path=customXml/itemProps2.xml><?xml version="1.0" encoding="utf-8"?>
<ds:datastoreItem xmlns:ds="http://schemas.openxmlformats.org/officeDocument/2006/customXml" ds:itemID="{D22A1A2D-E566-4AB6-A0A0-C396A96C23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Paste</vt:lpstr>
    </vt:vector>
  </TitlesOfParts>
  <Company>State of CT Department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Jerard, Nicholas</dc:creator>
  <cp:lastModifiedBy>Jerard, Nicholas</cp:lastModifiedBy>
  <dcterms:created xsi:type="dcterms:W3CDTF">2023-11-07T18:34:48Z</dcterms:created>
  <dcterms:modified xsi:type="dcterms:W3CDTF">2023-11-14T15:09:39Z</dcterms:modified>
</cp:coreProperties>
</file>