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y Documents\a Op Center\Supportive Housing\"/>
    </mc:Choice>
  </mc:AlternateContent>
  <xr:revisionPtr revIDLastSave="0" documentId="13_ncr:1_{2F329D1C-9D4F-4B98-86BA-62A16FE6AC12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18" i="2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D21" i="1" l="1"/>
  <c r="H20" i="1" s="1"/>
  <c r="H16" i="1" l="1"/>
  <c r="H15" i="1"/>
  <c r="H17" i="1"/>
  <c r="H13" i="1"/>
  <c r="H14" i="1"/>
  <c r="H18" i="1"/>
  <c r="H19" i="1"/>
  <c r="G20" i="1"/>
  <c r="G19" i="1"/>
  <c r="G18" i="1"/>
  <c r="G17" i="1"/>
  <c r="G16" i="1"/>
  <c r="G15" i="1"/>
  <c r="G14" i="1"/>
  <c r="G13" i="1"/>
  <c r="E20" i="1"/>
  <c r="E19" i="1"/>
  <c r="E18" i="1"/>
  <c r="E17" i="1"/>
  <c r="E16" i="1"/>
  <c r="E15" i="1"/>
  <c r="E14" i="1"/>
  <c r="E13" i="1"/>
  <c r="F20" i="1"/>
  <c r="F19" i="1"/>
  <c r="F18" i="1"/>
  <c r="F17" i="1"/>
  <c r="F16" i="1"/>
  <c r="F15" i="1"/>
  <c r="F14" i="1"/>
  <c r="F13" i="1"/>
  <c r="A18" i="2"/>
  <c r="A17" i="2"/>
  <c r="A16" i="2"/>
  <c r="A15" i="2"/>
  <c r="A14" i="2"/>
  <c r="A13" i="2"/>
  <c r="E12" i="2"/>
  <c r="A12" i="2"/>
  <c r="E11" i="2"/>
  <c r="A11" i="2"/>
  <c r="E10" i="2"/>
  <c r="E9" i="2"/>
  <c r="A9" i="2"/>
  <c r="E8" i="2"/>
  <c r="A8" i="2"/>
  <c r="E7" i="2"/>
  <c r="A7" i="2"/>
  <c r="E6" i="2"/>
  <c r="A6" i="2"/>
  <c r="E5" i="2"/>
  <c r="A5" i="2"/>
  <c r="E4" i="2"/>
  <c r="A4" i="2"/>
  <c r="E3" i="2"/>
  <c r="A3" i="2"/>
  <c r="E2" i="2"/>
  <c r="A2" i="2"/>
  <c r="I20" i="1" l="1"/>
  <c r="I15" i="1"/>
  <c r="I16" i="1"/>
  <c r="I14" i="1"/>
  <c r="I17" i="1"/>
  <c r="I18" i="1"/>
  <c r="I19" i="1"/>
  <c r="I13" i="1"/>
  <c r="C30" i="1"/>
  <c r="D30" i="1"/>
  <c r="C42" i="1"/>
  <c r="C62" i="1"/>
  <c r="D62" i="1"/>
  <c r="C72" i="1"/>
  <c r="C88" i="1"/>
  <c r="C94" i="1"/>
  <c r="C101" i="1"/>
  <c r="I21" i="1" l="1"/>
  <c r="C107" i="1" s="1"/>
  <c r="C103" i="1"/>
  <c r="C105" i="1" s="1"/>
  <c r="C46" i="1"/>
  <c r="C109" i="1" l="1"/>
</calcChain>
</file>

<file path=xl/sharedStrings.xml><?xml version="1.0" encoding="utf-8"?>
<sst xmlns="http://schemas.openxmlformats.org/spreadsheetml/2006/main" count="90" uniqueCount="77">
  <si>
    <t>Salaries &amp; Wages</t>
  </si>
  <si>
    <t>Managers</t>
  </si>
  <si>
    <t>Supervisors</t>
  </si>
  <si>
    <t>Direct Care Staff</t>
  </si>
  <si>
    <t>Per Diem/Substitute Staff</t>
  </si>
  <si>
    <t>Nursing</t>
  </si>
  <si>
    <t>Clinical Staff</t>
  </si>
  <si>
    <t>Other (Specify)</t>
  </si>
  <si>
    <t>Non-Salary</t>
  </si>
  <si>
    <t>Contract Personnel</t>
  </si>
  <si>
    <t>Supplies and Services</t>
  </si>
  <si>
    <t>Transportation</t>
  </si>
  <si>
    <t>Amount</t>
  </si>
  <si>
    <t>FTE</t>
  </si>
  <si>
    <t>Social Security (FICA)</t>
  </si>
  <si>
    <t>Unemployment</t>
  </si>
  <si>
    <t>Workers Compensation</t>
  </si>
  <si>
    <t>Insurance (Health, Dental, Disability, Life)</t>
  </si>
  <si>
    <t>Retirement</t>
  </si>
  <si>
    <t>Salary &amp; Wages</t>
  </si>
  <si>
    <t>Administration</t>
  </si>
  <si>
    <t>Business</t>
  </si>
  <si>
    <t>Secretarial/Clerical</t>
  </si>
  <si>
    <t>Administrative and General Expenses</t>
  </si>
  <si>
    <t>Employee Benefits</t>
  </si>
  <si>
    <t>Accounting &amp; Auditing</t>
  </si>
  <si>
    <t>Office Supplies (including postage)</t>
  </si>
  <si>
    <t>Occupancy Costs (utilities, telephone, repairs, rent, taxes)</t>
  </si>
  <si>
    <t>Insurance</t>
  </si>
  <si>
    <t>Employee Mileage</t>
  </si>
  <si>
    <t>Lease Equipment &amp; Maintenance</t>
  </si>
  <si>
    <t>Total Cost for Program</t>
  </si>
  <si>
    <t>Total Administrative and General</t>
  </si>
  <si>
    <t>Proposal</t>
  </si>
  <si>
    <t>Budget for:</t>
  </si>
  <si>
    <t>Submitted by:</t>
  </si>
  <si>
    <t>Program Costs</t>
  </si>
  <si>
    <t>Occupational Therapy</t>
  </si>
  <si>
    <t>Total Non-Salary</t>
  </si>
  <si>
    <t>Total Salary &amp; Wages</t>
  </si>
  <si>
    <t>Total Salaries &amp; Wages</t>
  </si>
  <si>
    <t>Physical therapy</t>
  </si>
  <si>
    <t>Nurse</t>
  </si>
  <si>
    <t>Speech</t>
  </si>
  <si>
    <t>Behaviorist</t>
  </si>
  <si>
    <t>Psychiatry</t>
  </si>
  <si>
    <t>Psychology</t>
  </si>
  <si>
    <t>Total Cost For Program and Administrative</t>
  </si>
  <si>
    <t>General Supplies &amp; Services</t>
  </si>
  <si>
    <t>Employee Training, Fees and Supplies</t>
  </si>
  <si>
    <t>Client Med. &amp; Education &amp; Recreation</t>
  </si>
  <si>
    <t>Transportation (excluding Vehicle Interest)</t>
  </si>
  <si>
    <t>Vehicle Interest</t>
  </si>
  <si>
    <t>Total Transportation</t>
  </si>
  <si>
    <t>Total Non-Salary Contract Personnel</t>
  </si>
  <si>
    <t>Program Costs (continued)</t>
  </si>
  <si>
    <t>Total Benefits</t>
  </si>
  <si>
    <t>Supportive Housing Budget Summary</t>
  </si>
  <si>
    <t>LON</t>
  </si>
  <si>
    <t>Standard IHS Hours</t>
  </si>
  <si>
    <t>Cluster Size</t>
  </si>
  <si>
    <t>Safety Net</t>
  </si>
  <si>
    <t>Cluster IHS hours</t>
  </si>
  <si>
    <t>Standard safety net</t>
  </si>
  <si>
    <t>Standard Safety Net</t>
  </si>
  <si>
    <t>Clustered Safety Net</t>
  </si>
  <si>
    <t>Total Revenue</t>
  </si>
  <si>
    <t>IHS Rate</t>
  </si>
  <si>
    <t>Clustered IHS Hours</t>
  </si>
  <si>
    <t>Revenue at Standard IHS Hours</t>
  </si>
  <si>
    <t>Total Revenue from IHS hours and Safety Net/Cluster</t>
  </si>
  <si>
    <t>Difference (Revenue minus Costs)</t>
  </si>
  <si>
    <t>Please enter # of Individuals projected for each LON score, in the corresponding safety net/cluster category.</t>
  </si>
  <si>
    <r>
      <t xml:space="preserve"># of people in </t>
    </r>
    <r>
      <rPr>
        <b/>
        <sz val="10"/>
        <color rgb="FFFF0000"/>
        <rFont val="Arial"/>
        <family val="2"/>
      </rPr>
      <t>Standard IHS</t>
    </r>
    <r>
      <rPr>
        <b/>
        <sz val="10"/>
        <rFont val="Arial"/>
        <family val="2"/>
      </rPr>
      <t xml:space="preserve"> only (by LON)</t>
    </r>
  </si>
  <si>
    <r>
      <t xml:space="preserve"># of people (by LON) in the </t>
    </r>
    <r>
      <rPr>
        <b/>
        <sz val="10"/>
        <color rgb="FFFF0000"/>
        <rFont val="Arial"/>
        <family val="2"/>
      </rPr>
      <t xml:space="preserve">Cluster </t>
    </r>
  </si>
  <si>
    <t>Total DDS Revenue</t>
  </si>
  <si>
    <t>Total Supplies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</si>
</sst>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u/>
      <sz val="12"/>
      <color indexed="12"/>
      <name val="Times New Roman"/>
      <family val="1"/>
    </font>
    <font>
      <b/>
      <u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u/>
      <sz val="10"/>
      <color indexed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86">
    <xf numFmtId="0" fontId="0" fillId="0" borderId="0" xfId="0"/>
    <xf numFmtId="164" fontId="6" fillId="2" borderId="1" xfId="1" applyNumberFormat="1" applyFont="1" applyFill="1" applyBorder="1" applyAlignment="1" applyProtection="1">
      <alignment horizontal="left" vertical="center" indent="1"/>
    </xf>
    <xf numFmtId="0" fontId="4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5" xfId="2" applyFont="1" applyFill="1" applyBorder="1" applyAlignment="1" applyProtection="1">
      <alignment horizontal="left" vertical="center" indent="1"/>
    </xf>
    <xf numFmtId="0" fontId="4" fillId="0" borderId="5" xfId="0" applyFont="1" applyBorder="1" applyAlignment="1">
      <alignment vertical="center"/>
    </xf>
    <xf numFmtId="0" fontId="9" fillId="2" borderId="5" xfId="2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2" applyFont="1" applyFill="1" applyBorder="1" applyAlignment="1" applyProtection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9" fillId="2" borderId="5" xfId="2" applyFont="1" applyFill="1" applyBorder="1" applyAlignment="1" applyProtection="1">
      <alignment horizontal="left" vertical="center" indent="2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2" applyFont="1" applyFill="1" applyBorder="1" applyAlignment="1" applyProtection="1">
      <alignment horizontal="left" vertical="center" indent="2"/>
    </xf>
    <xf numFmtId="37" fontId="6" fillId="2" borderId="6" xfId="1" applyNumberFormat="1" applyFont="1" applyFill="1" applyBorder="1" applyAlignment="1" applyProtection="1">
      <alignment horizontal="left" vertical="center" indent="1"/>
    </xf>
    <xf numFmtId="0" fontId="3" fillId="2" borderId="6" xfId="2" applyFont="1" applyFill="1" applyBorder="1" applyAlignment="1" applyProtection="1">
      <alignment horizontal="left" vertical="center" indent="1"/>
    </xf>
    <xf numFmtId="37" fontId="6" fillId="2" borderId="7" xfId="1" applyNumberFormat="1" applyFont="1" applyFill="1" applyBorder="1" applyAlignment="1" applyProtection="1">
      <alignment horizontal="left" vertical="center" indent="1"/>
    </xf>
    <xf numFmtId="37" fontId="6" fillId="0" borderId="4" xfId="1" applyNumberFormat="1" applyFont="1" applyFill="1" applyBorder="1" applyAlignment="1" applyProtection="1">
      <alignment vertical="center"/>
    </xf>
    <xf numFmtId="164" fontId="5" fillId="0" borderId="9" xfId="1" applyNumberFormat="1" applyFont="1" applyFill="1" applyBorder="1" applyAlignment="1" applyProtection="1">
      <alignment vertical="center"/>
    </xf>
    <xf numFmtId="37" fontId="6" fillId="2" borderId="10" xfId="1" applyNumberFormat="1" applyFont="1" applyFill="1" applyBorder="1" applyAlignment="1" applyProtection="1">
      <alignment horizontal="left" vertical="center" indent="1"/>
    </xf>
    <xf numFmtId="164" fontId="0" fillId="0" borderId="2" xfId="1" applyNumberFormat="1" applyFont="1" applyBorder="1" applyProtection="1"/>
    <xf numFmtId="0" fontId="14" fillId="0" borderId="0" xfId="0" applyFont="1"/>
    <xf numFmtId="44" fontId="14" fillId="0" borderId="0" xfId="3" applyFont="1"/>
    <xf numFmtId="44" fontId="0" fillId="0" borderId="0" xfId="3" applyFont="1"/>
    <xf numFmtId="0" fontId="0" fillId="3" borderId="2" xfId="0" applyFill="1" applyBorder="1" applyAlignment="1" applyProtection="1">
      <alignment horizontal="center"/>
      <protection locked="0"/>
    </xf>
    <xf numFmtId="164" fontId="1" fillId="3" borderId="2" xfId="1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64" fontId="1" fillId="3" borderId="13" xfId="1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64" fontId="7" fillId="3" borderId="2" xfId="1" applyNumberFormat="1" applyFont="1" applyFill="1" applyBorder="1" applyProtection="1">
      <protection locked="0"/>
    </xf>
    <xf numFmtId="164" fontId="7" fillId="3" borderId="13" xfId="1" applyNumberFormat="1" applyFont="1" applyFill="1" applyBorder="1" applyProtection="1">
      <protection locked="0"/>
    </xf>
    <xf numFmtId="2" fontId="7" fillId="3" borderId="2" xfId="0" applyNumberFormat="1" applyFont="1" applyFill="1" applyBorder="1" applyProtection="1">
      <protection locked="0"/>
    </xf>
    <xf numFmtId="2" fontId="7" fillId="3" borderId="13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3" applyFont="1" applyProtection="1"/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44" fontId="0" fillId="0" borderId="2" xfId="3" applyFont="1" applyBorder="1" applyAlignment="1" applyProtection="1">
      <alignment horizontal="center"/>
    </xf>
    <xf numFmtId="44" fontId="0" fillId="0" borderId="0" xfId="0" applyNumberFormat="1"/>
    <xf numFmtId="164" fontId="4" fillId="0" borderId="2" xfId="1" applyNumberFormat="1" applyFont="1" applyBorder="1" applyProtection="1"/>
    <xf numFmtId="0" fontId="4" fillId="0" borderId="2" xfId="0" applyFont="1" applyBorder="1"/>
    <xf numFmtId="0" fontId="0" fillId="0" borderId="4" xfId="0" applyBorder="1"/>
    <xf numFmtId="0" fontId="12" fillId="0" borderId="5" xfId="0" applyFont="1" applyBorder="1" applyAlignment="1">
      <alignment horizontal="left" indent="1"/>
    </xf>
    <xf numFmtId="0" fontId="0" fillId="0" borderId="5" xfId="0" applyBorder="1"/>
    <xf numFmtId="0" fontId="12" fillId="0" borderId="5" xfId="0" applyFont="1" applyBorder="1" applyAlignment="1">
      <alignment horizontal="left"/>
    </xf>
    <xf numFmtId="164" fontId="1" fillId="0" borderId="1" xfId="1" applyNumberFormat="1" applyFont="1" applyBorder="1" applyProtection="1"/>
    <xf numFmtId="2" fontId="1" fillId="0" borderId="1" xfId="0" applyNumberFormat="1" applyFont="1" applyBorder="1"/>
    <xf numFmtId="164" fontId="1" fillId="0" borderId="8" xfId="1" applyNumberFormat="1" applyFont="1" applyBorder="1" applyProtection="1"/>
    <xf numFmtId="2" fontId="1" fillId="0" borderId="8" xfId="0" applyNumberFormat="1" applyFont="1" applyBorder="1"/>
    <xf numFmtId="0" fontId="10" fillId="0" borderId="4" xfId="0" applyFont="1" applyBorder="1"/>
    <xf numFmtId="0" fontId="0" fillId="0" borderId="12" xfId="0" applyBorder="1"/>
    <xf numFmtId="0" fontId="4" fillId="0" borderId="5" xfId="0" applyFont="1" applyBorder="1"/>
    <xf numFmtId="0" fontId="7" fillId="0" borderId="11" xfId="0" applyFont="1" applyBorder="1"/>
    <xf numFmtId="0" fontId="4" fillId="0" borderId="4" xfId="0" applyFont="1" applyBorder="1"/>
    <xf numFmtId="0" fontId="0" fillId="0" borderId="8" xfId="0" applyBorder="1"/>
    <xf numFmtId="0" fontId="0" fillId="0" borderId="9" xfId="0" applyBorder="1"/>
    <xf numFmtId="164" fontId="7" fillId="0" borderId="1" xfId="1" applyNumberFormat="1" applyFont="1" applyBorder="1" applyProtection="1"/>
    <xf numFmtId="2" fontId="7" fillId="0" borderId="1" xfId="0" applyNumberFormat="1" applyFont="1" applyBorder="1"/>
    <xf numFmtId="164" fontId="7" fillId="0" borderId="0" xfId="1" applyNumberFormat="1" applyFont="1" applyBorder="1" applyProtection="1"/>
    <xf numFmtId="2" fontId="7" fillId="0" borderId="0" xfId="0" applyNumberFormat="1" applyFont="1"/>
    <xf numFmtId="164" fontId="7" fillId="0" borderId="9" xfId="1" applyNumberFormat="1" applyFont="1" applyBorder="1" applyProtection="1"/>
    <xf numFmtId="0" fontId="7" fillId="0" borderId="4" xfId="0" applyFont="1" applyBorder="1"/>
    <xf numFmtId="0" fontId="7" fillId="0" borderId="7" xfId="0" applyFont="1" applyBorder="1"/>
    <xf numFmtId="0" fontId="7" fillId="0" borderId="6" xfId="0" applyFont="1" applyBorder="1"/>
    <xf numFmtId="164" fontId="7" fillId="0" borderId="0" xfId="1" applyNumberFormat="1" applyFont="1" applyProtection="1"/>
    <xf numFmtId="164" fontId="0" fillId="0" borderId="0" xfId="1" applyNumberFormat="1" applyFont="1" applyProtection="1"/>
    <xf numFmtId="0" fontId="0" fillId="0" borderId="6" xfId="0" applyBorder="1"/>
    <xf numFmtId="164" fontId="0" fillId="0" borderId="2" xfId="0" applyNumberFormat="1" applyBorder="1"/>
    <xf numFmtId="165" fontId="0" fillId="0" borderId="2" xfId="0" applyNumberFormat="1" applyBorder="1"/>
    <xf numFmtId="44" fontId="0" fillId="3" borderId="2" xfId="3" applyFont="1" applyFill="1" applyBorder="1" applyProtection="1">
      <protection locked="0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5" fontId="1" fillId="0" borderId="2" xfId="3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44" fontId="0" fillId="0" borderId="2" xfId="3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9"/>
  <sheetViews>
    <sheetView tabSelected="1" zoomScale="115" zoomScaleNormal="115" workbookViewId="0">
      <pane ySplit="7" topLeftCell="A8" activePane="bottomLeft" state="frozen"/>
      <selection pane="bottomLeft" activeCell="D16" sqref="D16"/>
    </sheetView>
  </sheetViews>
  <sheetFormatPr defaultRowHeight="12.75" x14ac:dyDescent="0.2"/>
  <cols>
    <col min="1" max="1" width="13.28515625" customWidth="1"/>
    <col min="2" max="2" width="57" customWidth="1"/>
    <col min="3" max="3" width="15.42578125" customWidth="1"/>
    <col min="4" max="4" width="18.42578125" customWidth="1"/>
    <col min="5" max="5" width="18" bestFit="1" customWidth="1"/>
    <col min="6" max="6" width="18" customWidth="1"/>
    <col min="7" max="7" width="18.42578125" bestFit="1" customWidth="1"/>
    <col min="8" max="8" width="19.140625" customWidth="1"/>
    <col min="9" max="9" width="11.28515625" bestFit="1" customWidth="1"/>
  </cols>
  <sheetData>
    <row r="1" spans="1:10" ht="23.25" x14ac:dyDescent="0.35">
      <c r="B1" s="39" t="s">
        <v>57</v>
      </c>
    </row>
    <row r="4" spans="1:10" x14ac:dyDescent="0.2">
      <c r="A4" s="40" t="s">
        <v>33</v>
      </c>
    </row>
    <row r="5" spans="1:10" x14ac:dyDescent="0.2">
      <c r="A5" s="40" t="s">
        <v>35</v>
      </c>
      <c r="B5" s="38"/>
    </row>
    <row r="6" spans="1:10" x14ac:dyDescent="0.2">
      <c r="A6" s="40"/>
    </row>
    <row r="7" spans="1:10" x14ac:dyDescent="0.2">
      <c r="A7" s="40" t="s">
        <v>34</v>
      </c>
      <c r="B7" s="38"/>
    </row>
    <row r="8" spans="1:10" x14ac:dyDescent="0.2">
      <c r="A8" s="40"/>
      <c r="H8" s="41"/>
    </row>
    <row r="9" spans="1:10" x14ac:dyDescent="0.2">
      <c r="B9" s="40"/>
      <c r="E9" s="49" t="s">
        <v>67</v>
      </c>
      <c r="F9" s="78">
        <v>49.72</v>
      </c>
      <c r="G9" s="42"/>
    </row>
    <row r="10" spans="1:10" x14ac:dyDescent="0.2">
      <c r="C10" s="84" t="s">
        <v>72</v>
      </c>
      <c r="D10" s="85"/>
    </row>
    <row r="11" spans="1:10" ht="45" customHeight="1" x14ac:dyDescent="0.2">
      <c r="C11" s="85"/>
      <c r="D11" s="85"/>
    </row>
    <row r="12" spans="1:10" s="44" customFormat="1" ht="38.25" x14ac:dyDescent="0.2">
      <c r="B12" s="79" t="s">
        <v>58</v>
      </c>
      <c r="C12" s="79" t="s">
        <v>73</v>
      </c>
      <c r="D12" s="43" t="s">
        <v>74</v>
      </c>
      <c r="E12" s="43" t="s">
        <v>69</v>
      </c>
      <c r="F12" s="43" t="s">
        <v>64</v>
      </c>
      <c r="G12" s="43" t="s">
        <v>68</v>
      </c>
      <c r="H12" s="43" t="s">
        <v>65</v>
      </c>
      <c r="I12" s="43" t="s">
        <v>66</v>
      </c>
      <c r="J12" s="80"/>
    </row>
    <row r="13" spans="1:10" x14ac:dyDescent="0.2">
      <c r="B13" s="45">
        <v>1</v>
      </c>
      <c r="C13" s="29"/>
      <c r="D13" s="29"/>
      <c r="E13" s="46">
        <f>VLOOKUP(B13,Sheet2!B$2:C$9,2,0)*Sheet1!C13*$F$9*52</f>
        <v>0</v>
      </c>
      <c r="F13" s="46">
        <f>Sheet2!$G$33*Sheet1!$C13</f>
        <v>0</v>
      </c>
      <c r="G13" s="46">
        <f>VLOOKUP(B13,Sheet2!B$11:C$18,2,0)*D13*$F$9*52</f>
        <v>0</v>
      </c>
      <c r="H13" s="83">
        <f>IFERROR(VLOOKUP($D$21,Sheet2!F$2:G$26,2,0)*D13,0)</f>
        <v>0</v>
      </c>
      <c r="I13" s="81">
        <f>E13+F13+G13+H13</f>
        <v>0</v>
      </c>
      <c r="J13" s="47"/>
    </row>
    <row r="14" spans="1:10" x14ac:dyDescent="0.2">
      <c r="B14" s="45">
        <v>2</v>
      </c>
      <c r="C14" s="29"/>
      <c r="D14" s="29"/>
      <c r="E14" s="46">
        <f>VLOOKUP(B14,Sheet2!B$2:C$9,2,0)*Sheet1!C14*$F$9*52</f>
        <v>0</v>
      </c>
      <c r="F14" s="46">
        <f>Sheet2!$G$33*Sheet1!$C14</f>
        <v>0</v>
      </c>
      <c r="G14" s="46">
        <f>VLOOKUP(B14,Sheet2!B$11:C$18,2,0)*D14*$F$9*52</f>
        <v>0</v>
      </c>
      <c r="H14" s="83">
        <f>IFERROR(VLOOKUP($D$21,Sheet2!F$2:G$26,2,0)*D14,0)</f>
        <v>0</v>
      </c>
      <c r="I14" s="81">
        <f t="shared" ref="I14:I20" si="0">E14+F14+G14+H14</f>
        <v>0</v>
      </c>
    </row>
    <row r="15" spans="1:10" x14ac:dyDescent="0.2">
      <c r="B15" s="45">
        <v>3</v>
      </c>
      <c r="C15" s="29"/>
      <c r="D15" s="29"/>
      <c r="E15" s="46">
        <f>VLOOKUP(B15,Sheet2!B$2:C$9,2,0)*Sheet1!C15*$F$9*52</f>
        <v>0</v>
      </c>
      <c r="F15" s="46">
        <f>Sheet2!$G$33*Sheet1!$C15</f>
        <v>0</v>
      </c>
      <c r="G15" s="46">
        <f>VLOOKUP(B15,Sheet2!B$11:C$18,2,0)*D15*$F$9*52</f>
        <v>0</v>
      </c>
      <c r="H15" s="83">
        <f>IFERROR(VLOOKUP($D$21,Sheet2!F$2:G$26,2,0)*D15,0)</f>
        <v>0</v>
      </c>
      <c r="I15" s="81">
        <f t="shared" si="0"/>
        <v>0</v>
      </c>
    </row>
    <row r="16" spans="1:10" x14ac:dyDescent="0.2">
      <c r="B16" s="45">
        <v>4</v>
      </c>
      <c r="C16" s="29"/>
      <c r="D16" s="29"/>
      <c r="E16" s="46">
        <f>VLOOKUP(B16,Sheet2!B$2:C$9,2,0)*Sheet1!C16*$F$9*52</f>
        <v>0</v>
      </c>
      <c r="F16" s="46">
        <f>Sheet2!$G$33*Sheet1!$C16</f>
        <v>0</v>
      </c>
      <c r="G16" s="46">
        <f>VLOOKUP(B16,Sheet2!B$11:C$18,2,0)*D16*$F$9*52</f>
        <v>0</v>
      </c>
      <c r="H16" s="83">
        <f>IFERROR(VLOOKUP($D$21,Sheet2!F$2:G$26,2,0)*D16,0)</f>
        <v>0</v>
      </c>
      <c r="I16" s="81">
        <f t="shared" si="0"/>
        <v>0</v>
      </c>
    </row>
    <row r="17" spans="1:9" x14ac:dyDescent="0.2">
      <c r="B17" s="45">
        <v>5</v>
      </c>
      <c r="C17" s="29"/>
      <c r="D17" s="29"/>
      <c r="E17" s="46">
        <f>VLOOKUP(B17,Sheet2!B$2:C$9,2,0)*Sheet1!C17*$F$9*52</f>
        <v>0</v>
      </c>
      <c r="F17" s="46">
        <f>Sheet2!$G$33*Sheet1!$C17</f>
        <v>0</v>
      </c>
      <c r="G17" s="46">
        <f>VLOOKUP(B17,Sheet2!B$11:C$18,2,0)*D17*$F$9*52</f>
        <v>0</v>
      </c>
      <c r="H17" s="83">
        <f>IFERROR(VLOOKUP($D$21,Sheet2!F$2:G$26,2,0)*D17,0)</f>
        <v>0</v>
      </c>
      <c r="I17" s="81">
        <f t="shared" si="0"/>
        <v>0</v>
      </c>
    </row>
    <row r="18" spans="1:9" x14ac:dyDescent="0.2">
      <c r="B18" s="45">
        <v>6</v>
      </c>
      <c r="C18" s="29"/>
      <c r="D18" s="29"/>
      <c r="E18" s="46">
        <f>VLOOKUP(B18,Sheet2!B$2:C$9,2,0)*Sheet1!C18*$F$9*52</f>
        <v>0</v>
      </c>
      <c r="F18" s="46">
        <f>Sheet2!$G$33*Sheet1!$C18</f>
        <v>0</v>
      </c>
      <c r="G18" s="46">
        <f>VLOOKUP(B18,Sheet2!B$11:C$18,2,0)*D18*$F$9*52</f>
        <v>0</v>
      </c>
      <c r="H18" s="83">
        <f>IFERROR(VLOOKUP($D$21,Sheet2!F$2:G$26,2,0)*D18,0)</f>
        <v>0</v>
      </c>
      <c r="I18" s="81">
        <f t="shared" si="0"/>
        <v>0</v>
      </c>
    </row>
    <row r="19" spans="1:9" x14ac:dyDescent="0.2">
      <c r="B19" s="45">
        <v>7</v>
      </c>
      <c r="C19" s="29"/>
      <c r="D19" s="29"/>
      <c r="E19" s="46">
        <f>VLOOKUP(B19,Sheet2!B$2:C$9,2,0)*Sheet1!C19*$F$9*52</f>
        <v>0</v>
      </c>
      <c r="F19" s="46">
        <f>Sheet2!$G$33*Sheet1!$C19</f>
        <v>0</v>
      </c>
      <c r="G19" s="46">
        <f>VLOOKUP(B19,Sheet2!B$11:C$18,2,0)*D19*$F$9*52</f>
        <v>0</v>
      </c>
      <c r="H19" s="83">
        <f>IFERROR(VLOOKUP($D$21,Sheet2!F$2:G$26,2,0)*D19,0)</f>
        <v>0</v>
      </c>
      <c r="I19" s="81">
        <f t="shared" si="0"/>
        <v>0</v>
      </c>
    </row>
    <row r="20" spans="1:9" x14ac:dyDescent="0.2">
      <c r="B20" s="45">
        <v>8</v>
      </c>
      <c r="C20" s="29"/>
      <c r="D20" s="29"/>
      <c r="E20" s="46">
        <f>VLOOKUP(B20,Sheet2!B$2:C$9,2,0)*Sheet1!C20*$F$9*52</f>
        <v>0</v>
      </c>
      <c r="F20" s="46">
        <f>Sheet2!$G$33*Sheet1!$C20</f>
        <v>0</v>
      </c>
      <c r="G20" s="46">
        <f>VLOOKUP(B20,Sheet2!B$11:C$18,2,0)*D20*$F$9*52</f>
        <v>0</v>
      </c>
      <c r="H20" s="83">
        <f>IFERROR(VLOOKUP($D$21,Sheet2!F$2:G$26,2,0)*D20,0)</f>
        <v>0</v>
      </c>
      <c r="I20" s="81">
        <f t="shared" si="0"/>
        <v>0</v>
      </c>
    </row>
    <row r="21" spans="1:9" x14ac:dyDescent="0.2">
      <c r="D21" s="82">
        <f>SUM(D13:D20)</f>
        <v>0</v>
      </c>
      <c r="G21" s="40"/>
      <c r="H21" s="40" t="s">
        <v>75</v>
      </c>
      <c r="I21" s="77">
        <f>SUM(I13:I20)</f>
        <v>0</v>
      </c>
    </row>
    <row r="22" spans="1:9" x14ac:dyDescent="0.2">
      <c r="A22" s="40" t="s">
        <v>23</v>
      </c>
    </row>
    <row r="23" spans="1:9" x14ac:dyDescent="0.2">
      <c r="B23" s="2" t="s">
        <v>19</v>
      </c>
      <c r="C23" s="48" t="s">
        <v>12</v>
      </c>
      <c r="D23" s="49" t="s">
        <v>13</v>
      </c>
    </row>
    <row r="24" spans="1:9" x14ac:dyDescent="0.2">
      <c r="A24" s="50"/>
      <c r="B24" s="51" t="s">
        <v>20</v>
      </c>
      <c r="C24" s="30">
        <v>0</v>
      </c>
      <c r="D24" s="31">
        <v>0</v>
      </c>
    </row>
    <row r="25" spans="1:9" x14ac:dyDescent="0.2">
      <c r="A25" s="50"/>
      <c r="B25" s="51" t="s">
        <v>21</v>
      </c>
      <c r="C25" s="30">
        <v>0</v>
      </c>
      <c r="D25" s="31">
        <v>0</v>
      </c>
    </row>
    <row r="26" spans="1:9" x14ac:dyDescent="0.2">
      <c r="A26" s="50"/>
      <c r="B26" s="6" t="s">
        <v>22</v>
      </c>
      <c r="C26" s="30">
        <v>0</v>
      </c>
      <c r="D26" s="31">
        <v>0</v>
      </c>
    </row>
    <row r="27" spans="1:9" x14ac:dyDescent="0.2">
      <c r="A27" s="50"/>
      <c r="B27" s="7" t="s">
        <v>7</v>
      </c>
      <c r="C27" s="30">
        <v>0</v>
      </c>
      <c r="D27" s="31">
        <v>0</v>
      </c>
    </row>
    <row r="28" spans="1:9" x14ac:dyDescent="0.2">
      <c r="A28" s="50"/>
      <c r="B28" s="52"/>
      <c r="C28" s="30">
        <v>0</v>
      </c>
      <c r="D28" s="31">
        <v>0</v>
      </c>
    </row>
    <row r="29" spans="1:9" ht="13.5" thickBot="1" x14ac:dyDescent="0.25">
      <c r="A29" s="50"/>
      <c r="B29" s="52"/>
      <c r="C29" s="32">
        <v>0</v>
      </c>
      <c r="D29" s="33">
        <v>0</v>
      </c>
    </row>
    <row r="30" spans="1:9" x14ac:dyDescent="0.2">
      <c r="A30" s="50"/>
      <c r="B30" s="53" t="s">
        <v>39</v>
      </c>
      <c r="C30" s="54">
        <f>SUM(C24:C29)</f>
        <v>0</v>
      </c>
      <c r="D30" s="55">
        <f>SUM(D24:D29)</f>
        <v>0</v>
      </c>
    </row>
    <row r="31" spans="1:9" x14ac:dyDescent="0.2">
      <c r="A31" s="50"/>
      <c r="B31" s="50"/>
      <c r="C31" s="56"/>
      <c r="D31" s="57"/>
    </row>
    <row r="32" spans="1:9" x14ac:dyDescent="0.2">
      <c r="A32" s="50"/>
      <c r="B32" s="4" t="s">
        <v>8</v>
      </c>
      <c r="C32" s="23"/>
      <c r="D32" s="22"/>
    </row>
    <row r="33" spans="1:4" x14ac:dyDescent="0.2">
      <c r="A33" s="50"/>
      <c r="B33" s="51" t="s">
        <v>25</v>
      </c>
      <c r="C33" s="34">
        <v>0</v>
      </c>
      <c r="D33" s="21"/>
    </row>
    <row r="34" spans="1:4" x14ac:dyDescent="0.2">
      <c r="A34" s="50"/>
      <c r="B34" s="51" t="s">
        <v>26</v>
      </c>
      <c r="C34" s="34">
        <v>0</v>
      </c>
      <c r="D34" s="19"/>
    </row>
    <row r="35" spans="1:4" x14ac:dyDescent="0.2">
      <c r="A35" s="50"/>
      <c r="B35" s="51" t="s">
        <v>27</v>
      </c>
      <c r="C35" s="34">
        <v>0</v>
      </c>
      <c r="D35" s="19"/>
    </row>
    <row r="36" spans="1:4" x14ac:dyDescent="0.2">
      <c r="A36" s="50"/>
      <c r="B36" s="51" t="s">
        <v>28</v>
      </c>
      <c r="C36" s="34">
        <v>0</v>
      </c>
      <c r="D36" s="19"/>
    </row>
    <row r="37" spans="1:4" x14ac:dyDescent="0.2">
      <c r="A37" s="50"/>
      <c r="B37" s="51" t="s">
        <v>29</v>
      </c>
      <c r="C37" s="34">
        <v>0</v>
      </c>
      <c r="D37" s="19"/>
    </row>
    <row r="38" spans="1:4" x14ac:dyDescent="0.2">
      <c r="A38" s="50"/>
      <c r="B38" s="51" t="s">
        <v>30</v>
      </c>
      <c r="C38" s="34">
        <v>0</v>
      </c>
      <c r="D38" s="19"/>
    </row>
    <row r="39" spans="1:4" x14ac:dyDescent="0.2">
      <c r="A39" s="50"/>
      <c r="B39" s="51" t="s">
        <v>7</v>
      </c>
      <c r="C39" s="34">
        <v>0</v>
      </c>
      <c r="D39" s="20"/>
    </row>
    <row r="40" spans="1:4" x14ac:dyDescent="0.2">
      <c r="A40" s="50"/>
      <c r="B40" s="52"/>
      <c r="C40" s="34">
        <v>0</v>
      </c>
      <c r="D40" s="20"/>
    </row>
    <row r="41" spans="1:4" ht="13.5" thickBot="1" x14ac:dyDescent="0.25">
      <c r="A41" s="50"/>
      <c r="B41" s="52"/>
      <c r="C41" s="35">
        <v>0</v>
      </c>
      <c r="D41" s="20"/>
    </row>
    <row r="42" spans="1:4" x14ac:dyDescent="0.2">
      <c r="A42" s="50"/>
      <c r="B42" s="53" t="s">
        <v>38</v>
      </c>
      <c r="C42" s="1">
        <f>SUM(C33:C41)</f>
        <v>0</v>
      </c>
      <c r="D42" s="24"/>
    </row>
    <row r="43" spans="1:4" x14ac:dyDescent="0.2">
      <c r="A43" s="50"/>
      <c r="B43" s="58"/>
      <c r="C43" s="59"/>
      <c r="D43" s="50"/>
    </row>
    <row r="44" spans="1:4" x14ac:dyDescent="0.2">
      <c r="A44" s="50"/>
      <c r="B44" s="60" t="s">
        <v>24</v>
      </c>
      <c r="C44" s="34">
        <v>0</v>
      </c>
      <c r="D44" s="61"/>
    </row>
    <row r="45" spans="1:4" x14ac:dyDescent="0.2">
      <c r="A45" s="50"/>
      <c r="B45" s="58"/>
      <c r="C45" s="59"/>
      <c r="D45" s="50"/>
    </row>
    <row r="46" spans="1:4" x14ac:dyDescent="0.2">
      <c r="A46" s="50"/>
      <c r="B46" s="60" t="s">
        <v>32</v>
      </c>
      <c r="C46" s="34">
        <f>C30+C42+C44</f>
        <v>0</v>
      </c>
      <c r="D46" s="61"/>
    </row>
    <row r="47" spans="1:4" x14ac:dyDescent="0.2">
      <c r="A47" s="50"/>
      <c r="B47" s="62"/>
      <c r="C47" s="63"/>
      <c r="D47" s="50"/>
    </row>
    <row r="48" spans="1:4" x14ac:dyDescent="0.2">
      <c r="A48" s="50"/>
      <c r="B48" s="62"/>
      <c r="C48" s="50"/>
      <c r="D48" s="50"/>
    </row>
    <row r="49" spans="1:4" x14ac:dyDescent="0.2">
      <c r="A49" s="62" t="s">
        <v>36</v>
      </c>
      <c r="B49" s="58"/>
      <c r="C49" s="64"/>
      <c r="D49" s="64"/>
    </row>
    <row r="50" spans="1:4" x14ac:dyDescent="0.2">
      <c r="A50" s="50"/>
      <c r="B50" s="8" t="s">
        <v>0</v>
      </c>
      <c r="C50" s="48" t="s">
        <v>12</v>
      </c>
      <c r="D50" s="49" t="s">
        <v>13</v>
      </c>
    </row>
    <row r="51" spans="1:4" x14ac:dyDescent="0.2">
      <c r="A51" s="50"/>
      <c r="B51" s="6" t="s">
        <v>1</v>
      </c>
      <c r="C51" s="34">
        <v>0</v>
      </c>
      <c r="D51" s="36">
        <v>0</v>
      </c>
    </row>
    <row r="52" spans="1:4" x14ac:dyDescent="0.2">
      <c r="A52" s="50"/>
      <c r="B52" s="6" t="s">
        <v>2</v>
      </c>
      <c r="C52" s="34">
        <v>0</v>
      </c>
      <c r="D52" s="36">
        <v>0</v>
      </c>
    </row>
    <row r="53" spans="1:4" x14ac:dyDescent="0.2">
      <c r="A53" s="50"/>
      <c r="B53" s="6" t="s">
        <v>3</v>
      </c>
      <c r="C53" s="34">
        <v>0</v>
      </c>
      <c r="D53" s="36">
        <v>0</v>
      </c>
    </row>
    <row r="54" spans="1:4" x14ac:dyDescent="0.2">
      <c r="A54" s="50"/>
      <c r="B54" s="6" t="s">
        <v>4</v>
      </c>
      <c r="C54" s="34">
        <v>0</v>
      </c>
      <c r="D54" s="36">
        <v>0</v>
      </c>
    </row>
    <row r="55" spans="1:4" x14ac:dyDescent="0.2">
      <c r="A55" s="50"/>
      <c r="B55" s="6" t="s">
        <v>5</v>
      </c>
      <c r="C55" s="34">
        <v>0</v>
      </c>
      <c r="D55" s="36">
        <v>0</v>
      </c>
    </row>
    <row r="56" spans="1:4" x14ac:dyDescent="0.2">
      <c r="A56" s="50"/>
      <c r="B56" s="6" t="s">
        <v>6</v>
      </c>
      <c r="C56" s="34">
        <v>0</v>
      </c>
      <c r="D56" s="36">
        <v>0</v>
      </c>
    </row>
    <row r="57" spans="1:4" x14ac:dyDescent="0.2">
      <c r="A57" s="50"/>
      <c r="B57" s="7" t="s">
        <v>7</v>
      </c>
      <c r="C57" s="34">
        <v>0</v>
      </c>
      <c r="D57" s="36">
        <v>0</v>
      </c>
    </row>
    <row r="58" spans="1:4" x14ac:dyDescent="0.2">
      <c r="A58" s="50"/>
      <c r="B58" s="9"/>
      <c r="C58" s="34">
        <v>0</v>
      </c>
      <c r="D58" s="36">
        <v>0</v>
      </c>
    </row>
    <row r="59" spans="1:4" x14ac:dyDescent="0.2">
      <c r="A59" s="50"/>
      <c r="B59" s="9"/>
      <c r="C59" s="34">
        <v>0</v>
      </c>
      <c r="D59" s="36">
        <v>0</v>
      </c>
    </row>
    <row r="60" spans="1:4" x14ac:dyDescent="0.2">
      <c r="A60" s="50"/>
      <c r="B60" s="9"/>
      <c r="C60" s="34">
        <v>0</v>
      </c>
      <c r="D60" s="36">
        <v>0</v>
      </c>
    </row>
    <row r="61" spans="1:4" ht="13.5" thickBot="1" x14ac:dyDescent="0.25">
      <c r="A61" s="50"/>
      <c r="B61" s="9"/>
      <c r="C61" s="35">
        <v>0</v>
      </c>
      <c r="D61" s="37">
        <v>0</v>
      </c>
    </row>
    <row r="62" spans="1:4" x14ac:dyDescent="0.2">
      <c r="A62" s="50"/>
      <c r="B62" s="10" t="s">
        <v>40</v>
      </c>
      <c r="C62" s="65">
        <f>SUM(C51:C61)</f>
        <v>0</v>
      </c>
      <c r="D62" s="66">
        <f>SUM(D51:D61)</f>
        <v>0</v>
      </c>
    </row>
    <row r="63" spans="1:4" x14ac:dyDescent="0.2">
      <c r="A63" s="50"/>
      <c r="B63" s="10"/>
      <c r="C63" s="67"/>
      <c r="D63" s="68"/>
    </row>
    <row r="64" spans="1:4" x14ac:dyDescent="0.2">
      <c r="A64" s="62" t="s">
        <v>55</v>
      </c>
      <c r="B64" s="3"/>
      <c r="C64" s="69"/>
      <c r="D64" s="70"/>
    </row>
    <row r="65" spans="1:4" x14ac:dyDescent="0.2">
      <c r="A65" s="50"/>
      <c r="B65" s="11" t="s">
        <v>24</v>
      </c>
      <c r="C65" s="48" t="s">
        <v>12</v>
      </c>
      <c r="D65" s="71"/>
    </row>
    <row r="66" spans="1:4" x14ac:dyDescent="0.2">
      <c r="A66" s="50"/>
      <c r="B66" s="12" t="s">
        <v>14</v>
      </c>
      <c r="C66" s="34">
        <v>0</v>
      </c>
      <c r="D66" s="72"/>
    </row>
    <row r="67" spans="1:4" x14ac:dyDescent="0.2">
      <c r="A67" s="50"/>
      <c r="B67" s="12" t="s">
        <v>15</v>
      </c>
      <c r="C67" s="34">
        <v>0</v>
      </c>
      <c r="D67" s="72"/>
    </row>
    <row r="68" spans="1:4" x14ac:dyDescent="0.2">
      <c r="A68" s="50"/>
      <c r="B68" s="12" t="s">
        <v>16</v>
      </c>
      <c r="C68" s="34">
        <v>0</v>
      </c>
      <c r="D68" s="72"/>
    </row>
    <row r="69" spans="1:4" x14ac:dyDescent="0.2">
      <c r="A69" s="50"/>
      <c r="B69" s="12" t="s">
        <v>17</v>
      </c>
      <c r="C69" s="34">
        <v>0</v>
      </c>
      <c r="D69" s="72"/>
    </row>
    <row r="70" spans="1:4" x14ac:dyDescent="0.2">
      <c r="A70" s="50"/>
      <c r="B70" s="12" t="s">
        <v>18</v>
      </c>
      <c r="C70" s="34">
        <v>0</v>
      </c>
      <c r="D70" s="72"/>
    </row>
    <row r="71" spans="1:4" ht="13.5" thickBot="1" x14ac:dyDescent="0.25">
      <c r="A71" s="50"/>
      <c r="B71" s="13" t="s">
        <v>7</v>
      </c>
      <c r="C71" s="35">
        <v>0</v>
      </c>
      <c r="D71" s="72"/>
    </row>
    <row r="72" spans="1:4" x14ac:dyDescent="0.2">
      <c r="A72" s="50"/>
      <c r="B72" s="14" t="s">
        <v>56</v>
      </c>
      <c r="C72" s="65">
        <f>SUM(C66:C71)</f>
        <v>0</v>
      </c>
      <c r="D72" s="72"/>
    </row>
    <row r="73" spans="1:4" x14ac:dyDescent="0.2">
      <c r="A73" s="50"/>
      <c r="B73" s="50"/>
      <c r="C73" s="63"/>
      <c r="D73" s="70"/>
    </row>
    <row r="74" spans="1:4" x14ac:dyDescent="0.2">
      <c r="A74" s="50"/>
      <c r="B74" s="4" t="s">
        <v>8</v>
      </c>
      <c r="C74" s="50"/>
      <c r="D74" s="70"/>
    </row>
    <row r="75" spans="1:4" x14ac:dyDescent="0.2">
      <c r="A75" s="50"/>
      <c r="B75" s="15" t="s">
        <v>9</v>
      </c>
      <c r="C75" s="69"/>
      <c r="D75" s="70"/>
    </row>
    <row r="76" spans="1:4" x14ac:dyDescent="0.2">
      <c r="A76" s="50"/>
      <c r="B76" s="6" t="s">
        <v>37</v>
      </c>
      <c r="C76" s="34">
        <v>0</v>
      </c>
      <c r="D76" s="72"/>
    </row>
    <row r="77" spans="1:4" x14ac:dyDescent="0.2">
      <c r="A77" s="50"/>
      <c r="B77" s="6" t="s">
        <v>41</v>
      </c>
      <c r="C77" s="34">
        <v>0</v>
      </c>
      <c r="D77" s="72"/>
    </row>
    <row r="78" spans="1:4" x14ac:dyDescent="0.2">
      <c r="A78" s="50"/>
      <c r="B78" s="6" t="s">
        <v>42</v>
      </c>
      <c r="C78" s="34">
        <v>0</v>
      </c>
      <c r="D78" s="72"/>
    </row>
    <row r="79" spans="1:4" x14ac:dyDescent="0.2">
      <c r="A79" s="50"/>
      <c r="B79" s="6" t="s">
        <v>43</v>
      </c>
      <c r="C79" s="34">
        <v>0</v>
      </c>
      <c r="D79" s="72"/>
    </row>
    <row r="80" spans="1:4" x14ac:dyDescent="0.2">
      <c r="A80" s="50"/>
      <c r="B80" s="6" t="s">
        <v>44</v>
      </c>
      <c r="C80" s="34">
        <v>0</v>
      </c>
      <c r="D80" s="72"/>
    </row>
    <row r="81" spans="1:4" x14ac:dyDescent="0.2">
      <c r="A81" s="50"/>
      <c r="B81" s="6" t="s">
        <v>45</v>
      </c>
      <c r="C81" s="34">
        <v>0</v>
      </c>
      <c r="D81" s="72"/>
    </row>
    <row r="82" spans="1:4" x14ac:dyDescent="0.2">
      <c r="A82" s="50"/>
      <c r="B82" s="6" t="s">
        <v>46</v>
      </c>
      <c r="C82" s="34">
        <v>0</v>
      </c>
      <c r="D82" s="72"/>
    </row>
    <row r="83" spans="1:4" x14ac:dyDescent="0.2">
      <c r="A83" s="50"/>
      <c r="B83" s="7" t="s">
        <v>7</v>
      </c>
      <c r="C83" s="34">
        <v>0</v>
      </c>
      <c r="D83" s="72"/>
    </row>
    <row r="84" spans="1:4" x14ac:dyDescent="0.2">
      <c r="A84" s="50"/>
      <c r="C84" s="34">
        <v>0</v>
      </c>
      <c r="D84" s="72"/>
    </row>
    <row r="85" spans="1:4" x14ac:dyDescent="0.2">
      <c r="A85" s="50"/>
      <c r="B85" s="16"/>
      <c r="C85" s="34">
        <v>0</v>
      </c>
      <c r="D85" s="72"/>
    </row>
    <row r="86" spans="1:4" x14ac:dyDescent="0.2">
      <c r="A86" s="50"/>
      <c r="B86" s="16"/>
      <c r="C86" s="34">
        <v>0</v>
      </c>
      <c r="D86" s="72"/>
    </row>
    <row r="87" spans="1:4" ht="13.5" thickBot="1" x14ac:dyDescent="0.25">
      <c r="A87" s="50"/>
      <c r="B87" s="16"/>
      <c r="C87" s="35">
        <v>0</v>
      </c>
      <c r="D87" s="72"/>
    </row>
    <row r="88" spans="1:4" x14ac:dyDescent="0.2">
      <c r="A88" s="50"/>
      <c r="B88" s="10" t="s">
        <v>54</v>
      </c>
      <c r="C88" s="65">
        <f>SUM(C76:C87)</f>
        <v>0</v>
      </c>
      <c r="D88" s="72"/>
    </row>
    <row r="89" spans="1:4" x14ac:dyDescent="0.2">
      <c r="A89" s="50"/>
      <c r="B89" s="10"/>
      <c r="C89" s="67"/>
      <c r="D89" s="72"/>
    </row>
    <row r="90" spans="1:4" x14ac:dyDescent="0.2">
      <c r="A90" s="50"/>
      <c r="B90" s="5" t="s">
        <v>10</v>
      </c>
      <c r="C90" s="73"/>
      <c r="D90" s="70"/>
    </row>
    <row r="91" spans="1:4" x14ac:dyDescent="0.2">
      <c r="A91" s="50"/>
      <c r="B91" s="17" t="s">
        <v>48</v>
      </c>
      <c r="C91" s="34">
        <v>0</v>
      </c>
      <c r="D91" s="72"/>
    </row>
    <row r="92" spans="1:4" x14ac:dyDescent="0.2">
      <c r="A92" s="50"/>
      <c r="B92" s="17" t="s">
        <v>49</v>
      </c>
      <c r="C92" s="34">
        <v>0</v>
      </c>
      <c r="D92" s="72"/>
    </row>
    <row r="93" spans="1:4" ht="13.5" thickBot="1" x14ac:dyDescent="0.25">
      <c r="A93" s="50"/>
      <c r="B93" s="17" t="s">
        <v>50</v>
      </c>
      <c r="C93" s="35">
        <v>0</v>
      </c>
      <c r="D93" s="72"/>
    </row>
    <row r="94" spans="1:4" x14ac:dyDescent="0.2">
      <c r="A94" s="50"/>
      <c r="B94" s="10" t="s">
        <v>76</v>
      </c>
      <c r="C94" s="65">
        <f>SUM(C91:C93)</f>
        <v>0</v>
      </c>
      <c r="D94" s="72"/>
    </row>
    <row r="95" spans="1:4" x14ac:dyDescent="0.2">
      <c r="A95" s="50"/>
      <c r="B95" s="17"/>
      <c r="C95" s="67"/>
      <c r="D95" s="72"/>
    </row>
    <row r="96" spans="1:4" x14ac:dyDescent="0.2">
      <c r="A96" s="50"/>
      <c r="B96" s="5" t="s">
        <v>11</v>
      </c>
      <c r="C96" s="73"/>
      <c r="D96" s="70"/>
    </row>
    <row r="97" spans="1:4" x14ac:dyDescent="0.2">
      <c r="A97" s="50"/>
      <c r="B97" s="17" t="s">
        <v>51</v>
      </c>
      <c r="C97" s="34">
        <v>0</v>
      </c>
      <c r="D97" s="72"/>
    </row>
    <row r="98" spans="1:4" x14ac:dyDescent="0.2">
      <c r="A98" s="50"/>
      <c r="B98" s="17" t="s">
        <v>52</v>
      </c>
      <c r="C98" s="34">
        <v>0</v>
      </c>
      <c r="D98" s="72"/>
    </row>
    <row r="99" spans="1:4" x14ac:dyDescent="0.2">
      <c r="A99" s="50"/>
      <c r="B99" s="17" t="s">
        <v>53</v>
      </c>
      <c r="C99" s="34">
        <v>0</v>
      </c>
      <c r="D99" s="72"/>
    </row>
    <row r="100" spans="1:4" ht="13.5" thickBot="1" x14ac:dyDescent="0.25">
      <c r="A100" s="50"/>
      <c r="B100" s="18" t="s">
        <v>7</v>
      </c>
      <c r="C100" s="35">
        <v>0</v>
      </c>
      <c r="D100" s="72"/>
    </row>
    <row r="101" spans="1:4" x14ac:dyDescent="0.2">
      <c r="A101" s="50"/>
      <c r="B101" s="10" t="s">
        <v>38</v>
      </c>
      <c r="C101" s="65">
        <f>SUM(C97:C100)</f>
        <v>0</v>
      </c>
      <c r="D101" s="72"/>
    </row>
    <row r="102" spans="1:4" x14ac:dyDescent="0.2">
      <c r="A102" s="50"/>
      <c r="B102" s="58"/>
      <c r="C102" s="74"/>
      <c r="D102" s="50"/>
    </row>
    <row r="103" spans="1:4" x14ac:dyDescent="0.2">
      <c r="A103" s="50"/>
      <c r="B103" s="60" t="s">
        <v>31</v>
      </c>
      <c r="C103" s="25">
        <f>C101+C94+C88+C72+C62</f>
        <v>0</v>
      </c>
      <c r="D103" s="75"/>
    </row>
    <row r="104" spans="1:4" x14ac:dyDescent="0.2">
      <c r="A104" s="50"/>
      <c r="B104" s="50"/>
      <c r="D104" s="50"/>
    </row>
    <row r="105" spans="1:4" x14ac:dyDescent="0.2">
      <c r="A105" s="50"/>
      <c r="B105" s="60" t="s">
        <v>47</v>
      </c>
      <c r="C105" s="76">
        <f>C103+C46</f>
        <v>0</v>
      </c>
      <c r="D105" s="75"/>
    </row>
    <row r="107" spans="1:4" x14ac:dyDescent="0.2">
      <c r="B107" s="40" t="s">
        <v>70</v>
      </c>
      <c r="C107" s="77">
        <f>I21</f>
        <v>0</v>
      </c>
    </row>
    <row r="109" spans="1:4" x14ac:dyDescent="0.2">
      <c r="B109" s="40" t="s">
        <v>71</v>
      </c>
      <c r="C109" s="77">
        <f>C107-C105</f>
        <v>0</v>
      </c>
    </row>
  </sheetData>
  <sheetProtection password="8E71" sheet="1" objects="1" scenarios="1" selectLockedCells="1"/>
  <mergeCells count="1">
    <mergeCell ref="C10:D11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3"/>
  <sheetViews>
    <sheetView workbookViewId="0">
      <selection activeCell="H31" sqref="H31"/>
    </sheetView>
  </sheetViews>
  <sheetFormatPr defaultRowHeight="12.75" x14ac:dyDescent="0.2"/>
  <cols>
    <col min="7" max="7" width="15.85546875" customWidth="1"/>
  </cols>
  <sheetData>
    <row r="1" spans="1:7" ht="15" x14ac:dyDescent="0.25">
      <c r="B1" s="26" t="s">
        <v>58</v>
      </c>
      <c r="C1" s="26" t="s">
        <v>59</v>
      </c>
      <c r="F1" s="26" t="s">
        <v>60</v>
      </c>
      <c r="G1" s="27" t="s">
        <v>61</v>
      </c>
    </row>
    <row r="2" spans="1:7" x14ac:dyDescent="0.2">
      <c r="A2" t="str">
        <f>B2&amp;"-"&amp;"Yes"</f>
        <v>1-Yes</v>
      </c>
      <c r="B2">
        <v>1</v>
      </c>
      <c r="C2">
        <v>14</v>
      </c>
      <c r="E2" t="str">
        <f>F2&amp;"-No"</f>
        <v>2-No</v>
      </c>
      <c r="F2">
        <v>2</v>
      </c>
      <c r="G2" s="28">
        <v>53198.879999999997</v>
      </c>
    </row>
    <row r="3" spans="1:7" x14ac:dyDescent="0.2">
      <c r="A3" t="str">
        <f t="shared" ref="A3:A9" si="0">B3&amp;"-"&amp;"Yes"</f>
        <v>2-Yes</v>
      </c>
      <c r="B3">
        <v>2</v>
      </c>
      <c r="C3">
        <v>17</v>
      </c>
      <c r="E3" t="str">
        <f t="shared" ref="E3:E30" si="1">F3&amp;"-No"</f>
        <v>3-No</v>
      </c>
      <c r="F3">
        <v>3</v>
      </c>
      <c r="G3" s="28">
        <v>35810.519999999997</v>
      </c>
    </row>
    <row r="4" spans="1:7" x14ac:dyDescent="0.2">
      <c r="A4" t="str">
        <f t="shared" si="0"/>
        <v>3-Yes</v>
      </c>
      <c r="B4">
        <v>3</v>
      </c>
      <c r="C4">
        <v>20</v>
      </c>
      <c r="E4" t="str">
        <f t="shared" si="1"/>
        <v>4-No</v>
      </c>
      <c r="F4">
        <v>4</v>
      </c>
      <c r="G4" s="28">
        <v>27294.720000000001</v>
      </c>
    </row>
    <row r="5" spans="1:7" x14ac:dyDescent="0.2">
      <c r="A5" t="str">
        <f t="shared" si="0"/>
        <v>4-Yes</v>
      </c>
      <c r="B5">
        <v>4</v>
      </c>
      <c r="C5">
        <v>23</v>
      </c>
      <c r="E5" t="str">
        <f t="shared" si="1"/>
        <v>5-No</v>
      </c>
      <c r="F5">
        <v>5</v>
      </c>
      <c r="G5" s="28">
        <v>22187.759999999998</v>
      </c>
    </row>
    <row r="6" spans="1:7" x14ac:dyDescent="0.2">
      <c r="A6" t="str">
        <f t="shared" si="0"/>
        <v>5-Yes</v>
      </c>
      <c r="B6">
        <v>5</v>
      </c>
      <c r="C6">
        <v>28</v>
      </c>
      <c r="E6" t="str">
        <f t="shared" si="1"/>
        <v>6-No</v>
      </c>
      <c r="F6">
        <v>6</v>
      </c>
      <c r="G6" s="28">
        <v>19357.32</v>
      </c>
    </row>
    <row r="7" spans="1:7" x14ac:dyDescent="0.2">
      <c r="A7" t="str">
        <f t="shared" si="0"/>
        <v>6-Yes</v>
      </c>
      <c r="B7">
        <v>6</v>
      </c>
      <c r="C7">
        <v>36</v>
      </c>
      <c r="E7" t="str">
        <f t="shared" si="1"/>
        <v>7-No</v>
      </c>
      <c r="F7">
        <v>7</v>
      </c>
      <c r="G7" s="28">
        <v>17831.400000000001</v>
      </c>
    </row>
    <row r="8" spans="1:7" x14ac:dyDescent="0.2">
      <c r="A8" t="str">
        <f t="shared" si="0"/>
        <v>7-Yes</v>
      </c>
      <c r="B8">
        <v>7</v>
      </c>
      <c r="C8">
        <v>42</v>
      </c>
      <c r="E8" t="str">
        <f t="shared" si="1"/>
        <v>8-No</v>
      </c>
      <c r="F8">
        <v>8</v>
      </c>
      <c r="G8" s="28">
        <v>16083.96</v>
      </c>
    </row>
    <row r="9" spans="1:7" x14ac:dyDescent="0.2">
      <c r="A9" t="str">
        <f t="shared" si="0"/>
        <v>8-Yes</v>
      </c>
      <c r="B9">
        <v>8</v>
      </c>
      <c r="C9">
        <v>48</v>
      </c>
      <c r="E9" t="str">
        <f t="shared" si="1"/>
        <v>9-No</v>
      </c>
      <c r="F9">
        <v>9</v>
      </c>
      <c r="G9" s="28">
        <v>14705.64</v>
      </c>
    </row>
    <row r="10" spans="1:7" ht="15" x14ac:dyDescent="0.25">
      <c r="B10" s="26" t="s">
        <v>58</v>
      </c>
      <c r="C10" s="26" t="s">
        <v>62</v>
      </c>
      <c r="E10" t="str">
        <f t="shared" si="1"/>
        <v>10-No</v>
      </c>
      <c r="F10">
        <v>10</v>
      </c>
      <c r="G10" s="28">
        <v>13622.76</v>
      </c>
    </row>
    <row r="11" spans="1:7" x14ac:dyDescent="0.2">
      <c r="A11" t="str">
        <f>B11&amp;"-"&amp;"No"</f>
        <v>1-No</v>
      </c>
      <c r="B11">
        <v>1</v>
      </c>
      <c r="C11">
        <v>11</v>
      </c>
      <c r="E11" t="str">
        <f t="shared" si="1"/>
        <v>11-No</v>
      </c>
      <c r="F11">
        <v>11</v>
      </c>
      <c r="G11" s="28">
        <v>12724.44</v>
      </c>
    </row>
    <row r="12" spans="1:7" x14ac:dyDescent="0.2">
      <c r="A12" t="str">
        <f t="shared" ref="A12:A18" si="2">B12&amp;"-"&amp;"No"</f>
        <v>2-No</v>
      </c>
      <c r="B12">
        <v>2</v>
      </c>
      <c r="C12">
        <v>14</v>
      </c>
      <c r="E12" t="str">
        <f t="shared" si="1"/>
        <v>12-No</v>
      </c>
      <c r="F12">
        <v>12</v>
      </c>
      <c r="G12" s="28">
        <v>12146.04</v>
      </c>
    </row>
    <row r="13" spans="1:7" x14ac:dyDescent="0.2">
      <c r="A13" t="str">
        <f t="shared" si="2"/>
        <v>3-No</v>
      </c>
      <c r="B13">
        <v>3</v>
      </c>
      <c r="C13">
        <v>17</v>
      </c>
      <c r="E13" t="str">
        <f t="shared" si="1"/>
        <v>13-No</v>
      </c>
      <c r="F13">
        <v>13</v>
      </c>
      <c r="G13" s="28">
        <v>12146.04</v>
      </c>
    </row>
    <row r="14" spans="1:7" x14ac:dyDescent="0.2">
      <c r="A14" t="str">
        <f t="shared" si="2"/>
        <v>4-No</v>
      </c>
      <c r="B14">
        <v>4</v>
      </c>
      <c r="C14">
        <v>20</v>
      </c>
      <c r="E14" t="str">
        <f t="shared" si="1"/>
        <v>14-No</v>
      </c>
      <c r="F14">
        <v>14</v>
      </c>
      <c r="G14" s="28">
        <v>12146.04</v>
      </c>
    </row>
    <row r="15" spans="1:7" x14ac:dyDescent="0.2">
      <c r="A15" t="str">
        <f t="shared" si="2"/>
        <v>5-No</v>
      </c>
      <c r="B15">
        <v>5</v>
      </c>
      <c r="C15">
        <v>25</v>
      </c>
      <c r="E15" t="str">
        <f t="shared" si="1"/>
        <v>15-No</v>
      </c>
      <c r="F15">
        <v>15</v>
      </c>
      <c r="G15" s="28">
        <v>12146.04</v>
      </c>
    </row>
    <row r="16" spans="1:7" x14ac:dyDescent="0.2">
      <c r="A16" t="str">
        <f t="shared" si="2"/>
        <v>6-No</v>
      </c>
      <c r="B16">
        <v>6</v>
      </c>
      <c r="C16">
        <v>33</v>
      </c>
      <c r="E16" t="str">
        <f t="shared" si="1"/>
        <v>16-No</v>
      </c>
      <c r="F16">
        <v>16</v>
      </c>
      <c r="G16" s="28">
        <v>12146.04</v>
      </c>
    </row>
    <row r="17" spans="1:7" x14ac:dyDescent="0.2">
      <c r="A17" t="str">
        <f t="shared" si="2"/>
        <v>7-No</v>
      </c>
      <c r="B17">
        <v>7</v>
      </c>
      <c r="C17">
        <v>39</v>
      </c>
      <c r="E17" t="str">
        <f t="shared" si="1"/>
        <v>17-No</v>
      </c>
      <c r="F17">
        <v>17</v>
      </c>
      <c r="G17" s="28">
        <v>12146.04</v>
      </c>
    </row>
    <row r="18" spans="1:7" x14ac:dyDescent="0.2">
      <c r="A18" t="str">
        <f t="shared" si="2"/>
        <v>8-No</v>
      </c>
      <c r="B18">
        <v>8</v>
      </c>
      <c r="C18">
        <v>45</v>
      </c>
      <c r="E18" t="str">
        <f t="shared" si="1"/>
        <v>18-No</v>
      </c>
      <c r="F18">
        <v>18</v>
      </c>
      <c r="G18" s="28">
        <f>G12</f>
        <v>12146.04</v>
      </c>
    </row>
    <row r="19" spans="1:7" x14ac:dyDescent="0.2">
      <c r="E19" t="str">
        <f t="shared" si="1"/>
        <v>19-No</v>
      </c>
      <c r="F19">
        <v>19</v>
      </c>
      <c r="G19" s="28">
        <f t="shared" ref="G19:G30" si="3">G18</f>
        <v>12146.04</v>
      </c>
    </row>
    <row r="20" spans="1:7" x14ac:dyDescent="0.2">
      <c r="E20" t="str">
        <f t="shared" si="1"/>
        <v>20-No</v>
      </c>
      <c r="F20">
        <v>20</v>
      </c>
      <c r="G20" s="28">
        <f t="shared" si="3"/>
        <v>12146.04</v>
      </c>
    </row>
    <row r="21" spans="1:7" x14ac:dyDescent="0.2">
      <c r="E21" t="str">
        <f t="shared" si="1"/>
        <v>21-No</v>
      </c>
      <c r="F21">
        <v>21</v>
      </c>
      <c r="G21" s="28">
        <f t="shared" si="3"/>
        <v>12146.04</v>
      </c>
    </row>
    <row r="22" spans="1:7" x14ac:dyDescent="0.2">
      <c r="E22" t="str">
        <f t="shared" si="1"/>
        <v>22-No</v>
      </c>
      <c r="F22">
        <v>22</v>
      </c>
      <c r="G22" s="28">
        <f t="shared" si="3"/>
        <v>12146.04</v>
      </c>
    </row>
    <row r="23" spans="1:7" x14ac:dyDescent="0.2">
      <c r="E23" t="str">
        <f t="shared" si="1"/>
        <v>23-No</v>
      </c>
      <c r="F23">
        <v>23</v>
      </c>
      <c r="G23" s="28">
        <f t="shared" si="3"/>
        <v>12146.04</v>
      </c>
    </row>
    <row r="24" spans="1:7" x14ac:dyDescent="0.2">
      <c r="E24" t="str">
        <f t="shared" si="1"/>
        <v>24-No</v>
      </c>
      <c r="F24">
        <v>24</v>
      </c>
      <c r="G24" s="28">
        <f t="shared" si="3"/>
        <v>12146.04</v>
      </c>
    </row>
    <row r="25" spans="1:7" x14ac:dyDescent="0.2">
      <c r="E25" t="str">
        <f t="shared" si="1"/>
        <v>25-No</v>
      </c>
      <c r="F25">
        <v>25</v>
      </c>
      <c r="G25" s="28">
        <f t="shared" si="3"/>
        <v>12146.04</v>
      </c>
    </row>
    <row r="26" spans="1:7" x14ac:dyDescent="0.2">
      <c r="E26" t="str">
        <f t="shared" si="1"/>
        <v>26-No</v>
      </c>
      <c r="F26">
        <v>26</v>
      </c>
      <c r="G26" s="28">
        <f t="shared" si="3"/>
        <v>12146.04</v>
      </c>
    </row>
    <row r="27" spans="1:7" x14ac:dyDescent="0.2">
      <c r="E27" t="str">
        <f t="shared" si="1"/>
        <v>27-No</v>
      </c>
      <c r="F27">
        <v>27</v>
      </c>
      <c r="G27" s="28">
        <f t="shared" si="3"/>
        <v>12146.04</v>
      </c>
    </row>
    <row r="28" spans="1:7" x14ac:dyDescent="0.2">
      <c r="E28" t="str">
        <f t="shared" si="1"/>
        <v>28-No</v>
      </c>
      <c r="F28">
        <v>28</v>
      </c>
      <c r="G28" s="28">
        <f t="shared" si="3"/>
        <v>12146.04</v>
      </c>
    </row>
    <row r="29" spans="1:7" x14ac:dyDescent="0.2">
      <c r="E29" t="str">
        <f t="shared" si="1"/>
        <v>29-No</v>
      </c>
      <c r="F29">
        <v>29</v>
      </c>
      <c r="G29" s="28">
        <f t="shared" si="3"/>
        <v>12146.04</v>
      </c>
    </row>
    <row r="30" spans="1:7" x14ac:dyDescent="0.2">
      <c r="E30" t="str">
        <f t="shared" si="1"/>
        <v>30-No</v>
      </c>
      <c r="F30">
        <v>30</v>
      </c>
      <c r="G30" s="28">
        <f t="shared" si="3"/>
        <v>12146.04</v>
      </c>
    </row>
    <row r="31" spans="1:7" x14ac:dyDescent="0.2">
      <c r="G31" s="28"/>
    </row>
    <row r="32" spans="1:7" ht="15" x14ac:dyDescent="0.25">
      <c r="G32" s="27" t="s">
        <v>63</v>
      </c>
    </row>
    <row r="33" spans="7:7" x14ac:dyDescent="0.2">
      <c r="G33" s="28">
        <v>6233</v>
      </c>
    </row>
  </sheetData>
  <sheetProtection algorithmName="SHA-512" hashValue="cH+/RJ8tclaGGg/41jqDzg/7Le1x+Ee2ASPiH4IezCsbKc/C8YD6l9dEx3WhdNzz8NzrkhrK9a+1jBiGYso5fg==" saltValue="Wr+mw1cinO7UlWOwNv5JqA==" spinCount="100000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3" ma:contentTypeDescription="Create a new document." ma:contentTypeScope="" ma:versionID="96fa1a3f3ef664a167789fe0feaaa776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f6e1339ee675c8ae1c471059d8d4f8f8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7A2C74-74F4-4EA3-A32E-DDDA0F02412D}"/>
</file>

<file path=customXml/itemProps2.xml><?xml version="1.0" encoding="utf-8"?>
<ds:datastoreItem xmlns:ds="http://schemas.openxmlformats.org/officeDocument/2006/customXml" ds:itemID="{DE5260C1-5C57-461B-8AFB-7D47097D4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drexlerj</dc:creator>
  <cp:lastModifiedBy>Sean Bannon</cp:lastModifiedBy>
  <cp:lastPrinted>2009-07-29T19:34:24Z</cp:lastPrinted>
  <dcterms:created xsi:type="dcterms:W3CDTF">2009-07-29T16:22:45Z</dcterms:created>
  <dcterms:modified xsi:type="dcterms:W3CDTF">2024-01-02T18:11:09Z</dcterms:modified>
</cp:coreProperties>
</file>