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7" documentId="8_{9238EAF8-56F6-4A79-9A1D-F544A94A2360}" xr6:coauthVersionLast="47" xr6:coauthVersionMax="47" xr10:uidLastSave="{C02982A4-3BE8-45F1-BF0B-5DFF1DF82753}"/>
  <bookViews>
    <workbookView xWindow="-120" yWindow="-120" windowWidth="29040" windowHeight="17640" tabRatio="700" xr2:uid="{00000000-000D-0000-FFFF-FFFF00000000}"/>
  </bookViews>
  <sheets>
    <sheet name="TP 1" sheetId="1" r:id="rId1"/>
    <sheet name="TP 2" sheetId="2" r:id="rId2"/>
    <sheet name="TP 3" sheetId="3" r:id="rId3"/>
    <sheet name="TP AVG" sheetId="6" r:id="rId4"/>
    <sheet name="TP AVG - Asphalt AVG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6" l="1"/>
  <c r="G33" i="6"/>
  <c r="C12" i="6" s="1"/>
  <c r="G32" i="6"/>
  <c r="G31" i="6"/>
  <c r="G30" i="6"/>
  <c r="G29" i="6"/>
  <c r="G28" i="6"/>
  <c r="C7" i="6" s="1"/>
  <c r="G27" i="6"/>
  <c r="G26" i="6"/>
  <c r="C5" i="6" s="1"/>
  <c r="E13" i="6"/>
  <c r="H13" i="6" s="1"/>
  <c r="C13" i="6"/>
  <c r="C11" i="6"/>
  <c r="C10" i="6"/>
  <c r="C9" i="6"/>
  <c r="C8" i="6"/>
  <c r="C6" i="6"/>
  <c r="G38" i="4"/>
  <c r="B14" i="4" s="1"/>
  <c r="C9" i="4"/>
  <c r="C13" i="4"/>
  <c r="G26" i="4"/>
  <c r="C5" i="4" s="1"/>
  <c r="G27" i="4"/>
  <c r="C6" i="4" s="1"/>
  <c r="G28" i="4"/>
  <c r="C7" i="4" s="1"/>
  <c r="G29" i="4"/>
  <c r="C8" i="4" s="1"/>
  <c r="G30" i="4"/>
  <c r="G31" i="4"/>
  <c r="C10" i="4" s="1"/>
  <c r="G32" i="4"/>
  <c r="C11" i="4" s="1"/>
  <c r="G33" i="4"/>
  <c r="C12" i="4" s="1"/>
  <c r="G34" i="4"/>
  <c r="E13" i="3"/>
  <c r="H13" i="3" s="1"/>
  <c r="E12" i="3"/>
  <c r="H12" i="3" s="1"/>
  <c r="E11" i="3"/>
  <c r="H11" i="3" s="1"/>
  <c r="E10" i="3"/>
  <c r="H10" i="3" s="1"/>
  <c r="E9" i="3"/>
  <c r="H9" i="3" s="1"/>
  <c r="E8" i="3"/>
  <c r="E7" i="3"/>
  <c r="H7" i="3" s="1"/>
  <c r="E6" i="3"/>
  <c r="H6" i="3" s="1"/>
  <c r="E5" i="3"/>
  <c r="H5" i="3" s="1"/>
  <c r="F2" i="3"/>
  <c r="E13" i="2"/>
  <c r="H13" i="2" s="1"/>
  <c r="E12" i="2"/>
  <c r="H12" i="2" s="1"/>
  <c r="E11" i="2"/>
  <c r="H11" i="2" s="1"/>
  <c r="E10" i="2"/>
  <c r="H10" i="2" s="1"/>
  <c r="H9" i="2"/>
  <c r="E9" i="2"/>
  <c r="E8" i="2"/>
  <c r="E7" i="2"/>
  <c r="H7" i="2" s="1"/>
  <c r="E6" i="2"/>
  <c r="H6" i="2" s="1"/>
  <c r="E5" i="2"/>
  <c r="H5" i="2" s="1"/>
  <c r="F2" i="2"/>
  <c r="E11" i="6" l="1"/>
  <c r="H11" i="6" s="1"/>
  <c r="E12" i="6"/>
  <c r="H12" i="6" s="1"/>
  <c r="E8" i="6"/>
  <c r="E5" i="6"/>
  <c r="H5" i="6" s="1"/>
  <c r="F2" i="6"/>
  <c r="E7" i="6"/>
  <c r="H7" i="6" s="1"/>
  <c r="E10" i="6"/>
  <c r="H10" i="6" s="1"/>
  <c r="E6" i="6"/>
  <c r="H6" i="6" s="1"/>
  <c r="E9" i="6"/>
  <c r="H9" i="6" s="1"/>
  <c r="F2" i="4"/>
  <c r="E5" i="1"/>
  <c r="F2" i="1"/>
  <c r="E9" i="1" l="1"/>
  <c r="E8" i="1"/>
  <c r="E13" i="1"/>
  <c r="E12" i="1"/>
  <c r="E11" i="1"/>
  <c r="E10" i="1"/>
  <c r="E7" i="1"/>
  <c r="E6" i="1"/>
  <c r="H7" i="1" l="1"/>
  <c r="H13" i="1"/>
  <c r="H12" i="1"/>
  <c r="H11" i="1"/>
  <c r="H10" i="1"/>
  <c r="H9" i="1"/>
  <c r="H6" i="1"/>
  <c r="H5" i="1"/>
  <c r="E6" i="4" l="1"/>
  <c r="H6" i="4" s="1"/>
  <c r="E7" i="4"/>
  <c r="H7" i="4" s="1"/>
  <c r="E8" i="4"/>
  <c r="E9" i="4"/>
  <c r="H9" i="4" s="1"/>
  <c r="E10" i="4"/>
  <c r="H10" i="4" s="1"/>
  <c r="E11" i="4"/>
  <c r="H11" i="4" s="1"/>
  <c r="E12" i="4"/>
  <c r="H12" i="4" s="1"/>
  <c r="E13" i="4"/>
  <c r="H13" i="4" s="1"/>
  <c r="E5" i="4"/>
  <c r="H5" i="4" s="1"/>
</calcChain>
</file>

<file path=xl/sharedStrings.xml><?xml version="1.0" encoding="utf-8"?>
<sst xmlns="http://schemas.openxmlformats.org/spreadsheetml/2006/main" count="223" uniqueCount="47">
  <si>
    <t xml:space="preserve">3.5 inch </t>
  </si>
  <si>
    <t>55 to 95</t>
  </si>
  <si>
    <t>25 to 60</t>
  </si>
  <si>
    <t>15 to 45</t>
  </si>
  <si>
    <t xml:space="preserve">5 to 25 </t>
  </si>
  <si>
    <t>0 to 10</t>
  </si>
  <si>
    <t xml:space="preserve">0 to 5 </t>
  </si>
  <si>
    <t>1.5 inch (37.5 mm)</t>
  </si>
  <si>
    <t>TP1</t>
  </si>
  <si>
    <t>TP2</t>
  </si>
  <si>
    <t>TP3</t>
  </si>
  <si>
    <t>Average</t>
  </si>
  <si>
    <t>Check</t>
  </si>
  <si>
    <t>5 inch</t>
  </si>
  <si>
    <t>Percent Passing</t>
  </si>
  <si>
    <t>90 to 100</t>
  </si>
  <si>
    <t>N/A</t>
  </si>
  <si>
    <t>Legend</t>
  </si>
  <si>
    <t>Reclaim Depth / Blend Depth =</t>
  </si>
  <si>
    <t>Brown Fine Sand with Rocks</t>
  </si>
  <si>
    <t>No. 40  (425 µm)</t>
  </si>
  <si>
    <t>Asphalt Sample Info</t>
  </si>
  <si>
    <t>Depth (inches)</t>
  </si>
  <si>
    <t>Description</t>
  </si>
  <si>
    <t>(any blend with 50% asphalt or less is acceptable)</t>
  </si>
  <si>
    <t>Sieve Size</t>
  </si>
  <si>
    <t>TP4</t>
  </si>
  <si>
    <t xml:space="preserve"> = assumed value</t>
  </si>
  <si>
    <t xml:space="preserve"> = calculated value</t>
  </si>
  <si>
    <t xml:space="preserve"> = user input value</t>
  </si>
  <si>
    <t>TEST PIT 1 - BLENDED GRADATION ANALYSIS</t>
  </si>
  <si>
    <r>
      <t xml:space="preserve">Granular Base/Subbase Sample 2 Info
</t>
    </r>
    <r>
      <rPr>
        <sz val="11"/>
        <color theme="1"/>
        <rFont val="Calibri"/>
        <family val="2"/>
        <scheme val="minor"/>
      </rPr>
      <t>(if present)</t>
    </r>
  </si>
  <si>
    <r>
      <t xml:space="preserve">Reclaimed Miscellaneous Aggregate
</t>
    </r>
    <r>
      <rPr>
        <sz val="11"/>
        <color theme="1"/>
        <rFont val="Calibri"/>
        <family val="2"/>
        <scheme val="minor"/>
      </rPr>
      <t>(CTDOT Form 818, Section M.02.06 - Grading B)</t>
    </r>
  </si>
  <si>
    <t>No. 200 (75 µm)</t>
  </si>
  <si>
    <t>No. 100 (150 µm)</t>
  </si>
  <si>
    <t>No. 10 (2.0 mm)</t>
  </si>
  <si>
    <t>0.25 inch (6.3 mm)</t>
  </si>
  <si>
    <t>0.75 inch (19 mm)</t>
  </si>
  <si>
    <r>
      <t xml:space="preserve">Asphalt Sample Info 
</t>
    </r>
    <r>
      <rPr>
        <sz val="11"/>
        <color theme="1"/>
        <rFont val="Calibri"/>
        <family val="2"/>
        <scheme val="minor"/>
      </rPr>
      <t>(measure the asphalt depth from core and/or test pit taken, use assumed gradation below)</t>
    </r>
  </si>
  <si>
    <t>TEST PIT 2 - BLENDED GRADATION ANALYSIS</t>
  </si>
  <si>
    <t>TEST PIT 3 - BLENDED GRADATION ANALYSIS</t>
  </si>
  <si>
    <t>TEST PIT AVERAGE - BLENDED GRADATION ANALYSIS</t>
  </si>
  <si>
    <t>Granular Base/Subbase Sample Info</t>
  </si>
  <si>
    <t>Test Pit</t>
  </si>
  <si>
    <t>TP5</t>
  </si>
  <si>
    <r>
      <t xml:space="preserve">Granular Base/Subbase Sample 1 Info
</t>
    </r>
    <r>
      <rPr>
        <sz val="11"/>
        <color theme="1"/>
        <rFont val="Calibri"/>
        <family val="2"/>
        <scheme val="minor"/>
      </rPr>
      <t>(measure base depth from test pit taken, perform sieve analysis to get gradation)</t>
    </r>
  </si>
  <si>
    <t>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</si>
</sst>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&quot;''&quot;"/>
    <numFmt numFmtId="166" formatCode="0.0&quot;'' Depth&quot;"/>
    <numFmt numFmtId="167" formatCode="0%\ &quot;Asphalt&quot;"/>
    <numFmt numFmtId="168" formatCode="0.0&quot;'' 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ont="1"/>
    <xf numFmtId="0" fontId="5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4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0" fillId="0" borderId="0" xfId="0" applyNumberFormat="1" applyFont="1" applyBorder="1"/>
    <xf numFmtId="0" fontId="0" fillId="0" borderId="0" xfId="0" applyFont="1" applyFill="1" applyBorder="1"/>
    <xf numFmtId="165" fontId="4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67" fontId="3" fillId="0" borderId="13" xfId="1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" fontId="4" fillId="3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4" fillId="0" borderId="26" xfId="0" applyFont="1" applyFill="1" applyBorder="1" applyAlignment="1"/>
    <xf numFmtId="0" fontId="4" fillId="0" borderId="10" xfId="0" applyFont="1" applyFill="1" applyBorder="1" applyAlignment="1"/>
    <xf numFmtId="0" fontId="4" fillId="0" borderId="8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8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6" fontId="0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68" fontId="0" fillId="4" borderId="10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168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8" fontId="0" fillId="4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sqref="A1:H1"/>
    </sheetView>
  </sheetViews>
  <sheetFormatPr defaultColWidth="8.85546875" defaultRowHeight="15" x14ac:dyDescent="0.25"/>
  <cols>
    <col min="1" max="1" width="17.7109375" style="3" customWidth="1"/>
    <col min="2" max="2" width="44.7109375" style="3" customWidth="1"/>
    <col min="3" max="4" width="37.7109375" style="3" customWidth="1"/>
    <col min="5" max="5" width="31.7109375" style="3" customWidth="1"/>
    <col min="6" max="6" width="13.7109375" style="3" customWidth="1"/>
    <col min="7" max="7" width="42.7109375" style="3" customWidth="1"/>
    <col min="8" max="8" width="8.7109375" style="3" customWidth="1"/>
    <col min="9" max="16384" width="8.85546875" style="3"/>
  </cols>
  <sheetData>
    <row r="1" spans="1:8" ht="30" customHeight="1" thickBot="1" x14ac:dyDescent="0.3">
      <c r="A1" s="80" t="s">
        <v>30</v>
      </c>
      <c r="B1" s="80"/>
      <c r="C1" s="80"/>
      <c r="D1" s="80"/>
      <c r="E1" s="80"/>
      <c r="F1" s="80"/>
      <c r="G1" s="80"/>
      <c r="H1" s="81"/>
    </row>
    <row r="2" spans="1:8" ht="30" customHeight="1" thickBot="1" x14ac:dyDescent="0.3">
      <c r="A2" s="82"/>
      <c r="B2" s="70" t="s">
        <v>38</v>
      </c>
      <c r="C2" s="70" t="s">
        <v>45</v>
      </c>
      <c r="D2" s="70" t="s">
        <v>31</v>
      </c>
      <c r="E2" s="2" t="s">
        <v>18</v>
      </c>
      <c r="F2" s="19">
        <f>B14/E14</f>
        <v>0.5</v>
      </c>
      <c r="G2" s="70" t="s">
        <v>32</v>
      </c>
      <c r="H2" s="68" t="s">
        <v>12</v>
      </c>
    </row>
    <row r="3" spans="1:8" ht="30" customHeight="1" thickBot="1" x14ac:dyDescent="0.3">
      <c r="A3" s="83"/>
      <c r="B3" s="70"/>
      <c r="C3" s="70"/>
      <c r="D3" s="70"/>
      <c r="E3" s="74" t="s">
        <v>24</v>
      </c>
      <c r="F3" s="75"/>
      <c r="G3" s="70"/>
      <c r="H3" s="69"/>
    </row>
    <row r="4" spans="1:8" ht="20.100000000000001" customHeight="1" thickBot="1" x14ac:dyDescent="0.3">
      <c r="A4" s="12" t="s">
        <v>25</v>
      </c>
      <c r="B4" s="71" t="s">
        <v>14</v>
      </c>
      <c r="C4" s="72"/>
      <c r="D4" s="72"/>
      <c r="E4" s="72"/>
      <c r="F4" s="72"/>
      <c r="G4" s="72"/>
      <c r="H4" s="73"/>
    </row>
    <row r="5" spans="1:8" ht="15" customHeight="1" x14ac:dyDescent="0.25">
      <c r="A5" s="22" t="s">
        <v>13</v>
      </c>
      <c r="B5" s="20">
        <v>100</v>
      </c>
      <c r="C5" s="21">
        <v>100</v>
      </c>
      <c r="D5" s="21"/>
      <c r="E5" s="79">
        <f>B5*($B$14/$E$14) +C5*(($E$14-$B$14)/$E$14)</f>
        <v>100</v>
      </c>
      <c r="F5" s="79"/>
      <c r="G5" s="20">
        <v>100</v>
      </c>
      <c r="H5" s="25" t="str">
        <f>IF(E5=100,"OK","NO")</f>
        <v>OK</v>
      </c>
    </row>
    <row r="6" spans="1:8" ht="15" customHeight="1" x14ac:dyDescent="0.25">
      <c r="A6" s="17" t="s">
        <v>0</v>
      </c>
      <c r="B6" s="13">
        <v>100</v>
      </c>
      <c r="C6" s="14">
        <v>100</v>
      </c>
      <c r="D6" s="14"/>
      <c r="E6" s="78">
        <f t="shared" ref="E6:E13" si="0">B6*($B$14/$E$14) +C6*(($E$14-$B$14)/$E$14)</f>
        <v>100</v>
      </c>
      <c r="F6" s="78"/>
      <c r="G6" s="13" t="s">
        <v>15</v>
      </c>
      <c r="H6" s="27" t="str">
        <f>IF(AND(E6&gt;=90,E6&lt;=100),"OK","NO")</f>
        <v>OK</v>
      </c>
    </row>
    <row r="7" spans="1:8" ht="15" customHeight="1" x14ac:dyDescent="0.25">
      <c r="A7" s="17" t="s">
        <v>7</v>
      </c>
      <c r="B7" s="13">
        <v>80</v>
      </c>
      <c r="C7" s="14">
        <v>85</v>
      </c>
      <c r="D7" s="14"/>
      <c r="E7" s="78">
        <f t="shared" si="0"/>
        <v>82.5</v>
      </c>
      <c r="F7" s="78"/>
      <c r="G7" s="13" t="s">
        <v>1</v>
      </c>
      <c r="H7" s="27" t="str">
        <f>IF(AND(E7&gt;=55,E7&lt;=95),"OK","NO")</f>
        <v>OK</v>
      </c>
    </row>
    <row r="8" spans="1:8" ht="15" customHeight="1" x14ac:dyDescent="0.25">
      <c r="A8" s="17" t="s">
        <v>37</v>
      </c>
      <c r="B8" s="13">
        <v>65</v>
      </c>
      <c r="C8" s="14">
        <v>70</v>
      </c>
      <c r="D8" s="14"/>
      <c r="E8" s="78">
        <f t="shared" si="0"/>
        <v>67.5</v>
      </c>
      <c r="F8" s="78"/>
      <c r="G8" s="13" t="s">
        <v>16</v>
      </c>
      <c r="H8" s="28" t="s">
        <v>16</v>
      </c>
    </row>
    <row r="9" spans="1:8" ht="15" customHeight="1" x14ac:dyDescent="0.25">
      <c r="A9" s="17" t="s">
        <v>36</v>
      </c>
      <c r="B9" s="13">
        <v>35</v>
      </c>
      <c r="C9" s="14">
        <v>59</v>
      </c>
      <c r="D9" s="14"/>
      <c r="E9" s="78">
        <f t="shared" si="0"/>
        <v>47</v>
      </c>
      <c r="F9" s="78"/>
      <c r="G9" s="13" t="s">
        <v>2</v>
      </c>
      <c r="H9" s="27" t="str">
        <f>IF(AND(E9&gt;=25,E9&lt;=60),"OK","NO")</f>
        <v>OK</v>
      </c>
    </row>
    <row r="10" spans="1:8" ht="15" customHeight="1" x14ac:dyDescent="0.25">
      <c r="A10" s="17" t="s">
        <v>35</v>
      </c>
      <c r="B10" s="13">
        <v>20</v>
      </c>
      <c r="C10" s="14">
        <v>49</v>
      </c>
      <c r="D10" s="14"/>
      <c r="E10" s="78">
        <f t="shared" si="0"/>
        <v>34.5</v>
      </c>
      <c r="F10" s="78"/>
      <c r="G10" s="13" t="s">
        <v>3</v>
      </c>
      <c r="H10" s="27" t="str">
        <f>IF(AND(E10&gt;=15,E10&lt;=45),"OK","NO")</f>
        <v>OK</v>
      </c>
    </row>
    <row r="11" spans="1:8" ht="15" customHeight="1" x14ac:dyDescent="0.25">
      <c r="A11" s="17" t="s">
        <v>20</v>
      </c>
      <c r="B11" s="13">
        <v>9</v>
      </c>
      <c r="C11" s="14">
        <v>23</v>
      </c>
      <c r="D11" s="14"/>
      <c r="E11" s="78">
        <f t="shared" si="0"/>
        <v>16</v>
      </c>
      <c r="F11" s="78"/>
      <c r="G11" s="29" t="s">
        <v>4</v>
      </c>
      <c r="H11" s="27" t="str">
        <f>IF(AND(E11&gt;=5,E11&lt;=25),"OK","NO")</f>
        <v>OK</v>
      </c>
    </row>
    <row r="12" spans="1:8" ht="15" customHeight="1" x14ac:dyDescent="0.25">
      <c r="A12" s="17" t="s">
        <v>34</v>
      </c>
      <c r="B12" s="13">
        <v>5</v>
      </c>
      <c r="C12" s="14">
        <v>7</v>
      </c>
      <c r="D12" s="14"/>
      <c r="E12" s="78">
        <f t="shared" si="0"/>
        <v>6</v>
      </c>
      <c r="F12" s="78"/>
      <c r="G12" s="13" t="s">
        <v>5</v>
      </c>
      <c r="H12" s="27" t="str">
        <f>IF(AND(E12&gt;=0,E12&lt;=10),"OK","NO")</f>
        <v>OK</v>
      </c>
    </row>
    <row r="13" spans="1:8" ht="15" customHeight="1" thickBot="1" x14ac:dyDescent="0.3">
      <c r="A13" s="18" t="s">
        <v>33</v>
      </c>
      <c r="B13" s="15">
        <v>2</v>
      </c>
      <c r="C13" s="16">
        <v>3</v>
      </c>
      <c r="D13" s="16"/>
      <c r="E13" s="77">
        <f t="shared" si="0"/>
        <v>2.5</v>
      </c>
      <c r="F13" s="77"/>
      <c r="G13" s="15" t="s">
        <v>6</v>
      </c>
      <c r="H13" s="31" t="str">
        <f>IF(AND(E13&gt;=0,E13&lt;=5),"OK","NO")</f>
        <v>OK</v>
      </c>
    </row>
    <row r="14" spans="1:8" ht="20.100000000000001" customHeight="1" thickBot="1" x14ac:dyDescent="0.3">
      <c r="A14" s="1" t="s">
        <v>22</v>
      </c>
      <c r="B14" s="40">
        <v>9</v>
      </c>
      <c r="C14" s="40">
        <v>21</v>
      </c>
      <c r="D14" s="40"/>
      <c r="E14" s="76">
        <v>18</v>
      </c>
      <c r="F14" s="76"/>
      <c r="G14" s="38"/>
      <c r="H14" s="39"/>
    </row>
    <row r="15" spans="1:8" ht="20.100000000000001" customHeight="1" thickBot="1" x14ac:dyDescent="0.3">
      <c r="A15" s="12" t="s">
        <v>23</v>
      </c>
      <c r="B15" s="40" t="s">
        <v>46</v>
      </c>
      <c r="C15" s="41" t="s">
        <v>19</v>
      </c>
      <c r="D15" s="42"/>
      <c r="E15" s="45"/>
      <c r="F15" s="45"/>
      <c r="G15" s="38"/>
      <c r="H15" s="39"/>
    </row>
    <row r="16" spans="1:8" ht="15" customHeight="1" thickBot="1" x14ac:dyDescent="0.3">
      <c r="A16" s="23"/>
      <c r="B16" s="33"/>
    </row>
    <row r="17" spans="1:12" ht="20.100000000000001" customHeight="1" thickBot="1" x14ac:dyDescent="0.3">
      <c r="A17" s="66" t="s">
        <v>17</v>
      </c>
      <c r="B17" s="67"/>
      <c r="C17" s="4"/>
    </row>
    <row r="18" spans="1:12" ht="15" customHeight="1" thickBot="1" x14ac:dyDescent="0.3">
      <c r="A18" s="5"/>
      <c r="B18" s="37" t="s">
        <v>27</v>
      </c>
      <c r="C18" s="6"/>
      <c r="D18" s="34"/>
      <c r="E18" s="32"/>
      <c r="F18" s="33"/>
      <c r="G18" s="33"/>
      <c r="H18" s="33"/>
      <c r="I18" s="33"/>
      <c r="J18" s="33"/>
      <c r="K18" s="33"/>
    </row>
    <row r="19" spans="1:12" ht="15" customHeight="1" thickBot="1" x14ac:dyDescent="0.3">
      <c r="A19" s="63"/>
      <c r="B19" s="65"/>
      <c r="C19" s="6"/>
      <c r="D19" s="34"/>
      <c r="E19" s="32"/>
      <c r="F19" s="43"/>
      <c r="G19" s="33"/>
      <c r="H19" s="33"/>
      <c r="I19" s="33"/>
      <c r="J19" s="33"/>
      <c r="K19" s="33"/>
    </row>
    <row r="20" spans="1:12" ht="15" customHeight="1" thickBot="1" x14ac:dyDescent="0.3">
      <c r="A20" s="7"/>
      <c r="B20" s="35" t="s">
        <v>29</v>
      </c>
      <c r="C20" s="6"/>
      <c r="D20" s="34"/>
      <c r="E20" s="32"/>
      <c r="F20" s="10"/>
      <c r="G20" s="33"/>
      <c r="H20" s="33"/>
      <c r="I20" s="33"/>
      <c r="J20" s="33"/>
      <c r="K20" s="33"/>
    </row>
    <row r="21" spans="1:12" ht="15" customHeight="1" thickBot="1" x14ac:dyDescent="0.3">
      <c r="A21" s="63"/>
      <c r="B21" s="64"/>
      <c r="C21" s="6"/>
      <c r="D21" s="34"/>
      <c r="E21" s="32"/>
      <c r="F21" s="33"/>
      <c r="G21" s="33"/>
      <c r="H21" s="33"/>
      <c r="I21" s="33"/>
      <c r="J21" s="33"/>
      <c r="K21" s="33"/>
    </row>
    <row r="22" spans="1:12" ht="15" customHeight="1" thickBot="1" x14ac:dyDescent="0.3">
      <c r="A22" s="8"/>
      <c r="B22" s="36" t="s">
        <v>28</v>
      </c>
      <c r="C22" s="6"/>
      <c r="D22" s="34"/>
      <c r="E22" s="32"/>
      <c r="F22" s="33"/>
      <c r="G22" s="33"/>
      <c r="H22" s="33"/>
      <c r="I22" s="33"/>
      <c r="J22" s="33"/>
      <c r="K22" s="33"/>
    </row>
    <row r="23" spans="1:12" x14ac:dyDescent="0.25">
      <c r="E23" s="34"/>
      <c r="F23" s="32"/>
      <c r="G23" s="33"/>
      <c r="H23" s="33"/>
      <c r="I23" s="33"/>
      <c r="J23" s="33"/>
      <c r="K23" s="33"/>
      <c r="L23" s="33"/>
    </row>
  </sheetData>
  <mergeCells count="22">
    <mergeCell ref="A1:H1"/>
    <mergeCell ref="E11:F11"/>
    <mergeCell ref="E10:F10"/>
    <mergeCell ref="E9:F9"/>
    <mergeCell ref="E8:F8"/>
    <mergeCell ref="E7:F7"/>
    <mergeCell ref="A2:A3"/>
    <mergeCell ref="A21:B21"/>
    <mergeCell ref="A19:B19"/>
    <mergeCell ref="A17:B17"/>
    <mergeCell ref="H2:H3"/>
    <mergeCell ref="G2:G3"/>
    <mergeCell ref="B4:H4"/>
    <mergeCell ref="E3:F3"/>
    <mergeCell ref="D2:D3"/>
    <mergeCell ref="C2:C3"/>
    <mergeCell ref="B2:B3"/>
    <mergeCell ref="E14:F14"/>
    <mergeCell ref="E13:F13"/>
    <mergeCell ref="E12:F12"/>
    <mergeCell ref="E6:F6"/>
    <mergeCell ref="E5:F5"/>
  </mergeCells>
  <conditionalFormatting sqref="H5:H13">
    <cfRule type="cellIs" dxfId="19" priority="3" operator="equal">
      <formula>"OK"</formula>
    </cfRule>
    <cfRule type="cellIs" dxfId="18" priority="4" operator="equal">
      <formula>"NO"</formula>
    </cfRule>
  </conditionalFormatting>
  <conditionalFormatting sqref="F2">
    <cfRule type="cellIs" dxfId="17" priority="1" operator="lessThanOrEqual">
      <formula>50%</formula>
    </cfRule>
    <cfRule type="cellIs" dxfId="16" priority="2" operator="greaterThan">
      <formula>50%</formula>
    </cfRule>
  </conditionalFormatting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sqref="A1:H1"/>
    </sheetView>
  </sheetViews>
  <sheetFormatPr defaultColWidth="8.85546875" defaultRowHeight="15" x14ac:dyDescent="0.25"/>
  <cols>
    <col min="1" max="1" width="17.7109375" style="3" customWidth="1"/>
    <col min="2" max="2" width="44.7109375" style="3" customWidth="1"/>
    <col min="3" max="4" width="37.7109375" style="3" customWidth="1"/>
    <col min="5" max="5" width="31.7109375" style="3" customWidth="1"/>
    <col min="6" max="6" width="13.7109375" style="3" customWidth="1"/>
    <col min="7" max="7" width="42.7109375" style="3" customWidth="1"/>
    <col min="8" max="8" width="8.7109375" style="3" customWidth="1"/>
    <col min="9" max="16384" width="8.85546875" style="3"/>
  </cols>
  <sheetData>
    <row r="1" spans="1:8" ht="30" customHeight="1" thickBot="1" x14ac:dyDescent="0.3">
      <c r="A1" s="80" t="s">
        <v>39</v>
      </c>
      <c r="B1" s="80"/>
      <c r="C1" s="80"/>
      <c r="D1" s="80"/>
      <c r="E1" s="80"/>
      <c r="F1" s="80"/>
      <c r="G1" s="80"/>
      <c r="H1" s="81"/>
    </row>
    <row r="2" spans="1:8" ht="30" customHeight="1" thickBot="1" x14ac:dyDescent="0.3">
      <c r="A2" s="82"/>
      <c r="B2" s="70" t="s">
        <v>38</v>
      </c>
      <c r="C2" s="70" t="s">
        <v>45</v>
      </c>
      <c r="D2" s="70" t="s">
        <v>31</v>
      </c>
      <c r="E2" s="2" t="s">
        <v>18</v>
      </c>
      <c r="F2" s="19">
        <f>B14/E14</f>
        <v>0.44444444444444442</v>
      </c>
      <c r="G2" s="70" t="s">
        <v>32</v>
      </c>
      <c r="H2" s="68" t="s">
        <v>12</v>
      </c>
    </row>
    <row r="3" spans="1:8" ht="30" customHeight="1" thickBot="1" x14ac:dyDescent="0.3">
      <c r="A3" s="83"/>
      <c r="B3" s="70"/>
      <c r="C3" s="70"/>
      <c r="D3" s="70"/>
      <c r="E3" s="74" t="s">
        <v>24</v>
      </c>
      <c r="F3" s="75"/>
      <c r="G3" s="70"/>
      <c r="H3" s="69"/>
    </row>
    <row r="4" spans="1:8" ht="20.100000000000001" customHeight="1" thickBot="1" x14ac:dyDescent="0.3">
      <c r="A4" s="12" t="s">
        <v>25</v>
      </c>
      <c r="B4" s="71" t="s">
        <v>14</v>
      </c>
      <c r="C4" s="72"/>
      <c r="D4" s="72"/>
      <c r="E4" s="72"/>
      <c r="F4" s="72"/>
      <c r="G4" s="72"/>
      <c r="H4" s="73"/>
    </row>
    <row r="5" spans="1:8" ht="15" customHeight="1" x14ac:dyDescent="0.25">
      <c r="A5" s="22" t="s">
        <v>13</v>
      </c>
      <c r="B5" s="20">
        <v>100</v>
      </c>
      <c r="C5" s="21">
        <v>100</v>
      </c>
      <c r="D5" s="21"/>
      <c r="E5" s="79">
        <f>B5*($B$14/$E$14) +C5*(($E$14-$B$14)/$E$14)</f>
        <v>100</v>
      </c>
      <c r="F5" s="79"/>
      <c r="G5" s="20">
        <v>100</v>
      </c>
      <c r="H5" s="25" t="str">
        <f>IF(E5=100,"OK","NO")</f>
        <v>OK</v>
      </c>
    </row>
    <row r="6" spans="1:8" ht="15" customHeight="1" x14ac:dyDescent="0.25">
      <c r="A6" s="17" t="s">
        <v>0</v>
      </c>
      <c r="B6" s="13">
        <v>100</v>
      </c>
      <c r="C6" s="14">
        <v>100</v>
      </c>
      <c r="D6" s="14"/>
      <c r="E6" s="78">
        <f t="shared" ref="E6:E13" si="0">B6*($B$14/$E$14) +C6*(($E$14-$B$14)/$E$14)</f>
        <v>100</v>
      </c>
      <c r="F6" s="78"/>
      <c r="G6" s="13" t="s">
        <v>15</v>
      </c>
      <c r="H6" s="27" t="str">
        <f>IF(AND(E6&gt;=90,E6&lt;=100),"OK","NO")</f>
        <v>OK</v>
      </c>
    </row>
    <row r="7" spans="1:8" ht="15" customHeight="1" x14ac:dyDescent="0.25">
      <c r="A7" s="17" t="s">
        <v>7</v>
      </c>
      <c r="B7" s="13">
        <v>80</v>
      </c>
      <c r="C7" s="14">
        <v>83</v>
      </c>
      <c r="D7" s="14"/>
      <c r="E7" s="78">
        <f t="shared" si="0"/>
        <v>81.666666666666671</v>
      </c>
      <c r="F7" s="78"/>
      <c r="G7" s="13" t="s">
        <v>1</v>
      </c>
      <c r="H7" s="27" t="str">
        <f>IF(AND(E7&gt;=55,E7&lt;=95),"OK","NO")</f>
        <v>OK</v>
      </c>
    </row>
    <row r="8" spans="1:8" ht="15" customHeight="1" x14ac:dyDescent="0.25">
      <c r="A8" s="17" t="s">
        <v>37</v>
      </c>
      <c r="B8" s="13">
        <v>65</v>
      </c>
      <c r="C8" s="14">
        <v>77</v>
      </c>
      <c r="D8" s="14"/>
      <c r="E8" s="78">
        <f t="shared" si="0"/>
        <v>71.666666666666657</v>
      </c>
      <c r="F8" s="78"/>
      <c r="G8" s="13" t="s">
        <v>16</v>
      </c>
      <c r="H8" s="28" t="s">
        <v>16</v>
      </c>
    </row>
    <row r="9" spans="1:8" ht="15" customHeight="1" x14ac:dyDescent="0.25">
      <c r="A9" s="17" t="s">
        <v>36</v>
      </c>
      <c r="B9" s="13">
        <v>35</v>
      </c>
      <c r="C9" s="14">
        <v>65</v>
      </c>
      <c r="D9" s="14"/>
      <c r="E9" s="78">
        <f t="shared" si="0"/>
        <v>51.666666666666671</v>
      </c>
      <c r="F9" s="78"/>
      <c r="G9" s="13" t="s">
        <v>2</v>
      </c>
      <c r="H9" s="27" t="str">
        <f>IF(AND(E9&gt;=25,E9&lt;=60),"OK","NO")</f>
        <v>OK</v>
      </c>
    </row>
    <row r="10" spans="1:8" ht="15" customHeight="1" x14ac:dyDescent="0.25">
      <c r="A10" s="17" t="s">
        <v>35</v>
      </c>
      <c r="B10" s="13">
        <v>20</v>
      </c>
      <c r="C10" s="14">
        <v>51</v>
      </c>
      <c r="D10" s="14"/>
      <c r="E10" s="78">
        <f t="shared" si="0"/>
        <v>37.222222222222229</v>
      </c>
      <c r="F10" s="78"/>
      <c r="G10" s="13" t="s">
        <v>3</v>
      </c>
      <c r="H10" s="27" t="str">
        <f>IF(AND(E10&gt;=15,E10&lt;=45),"OK","NO")</f>
        <v>OK</v>
      </c>
    </row>
    <row r="11" spans="1:8" ht="15" customHeight="1" x14ac:dyDescent="0.25">
      <c r="A11" s="17" t="s">
        <v>20</v>
      </c>
      <c r="B11" s="13">
        <v>9</v>
      </c>
      <c r="C11" s="14">
        <v>25</v>
      </c>
      <c r="D11" s="14"/>
      <c r="E11" s="78">
        <f t="shared" si="0"/>
        <v>17.888888888888889</v>
      </c>
      <c r="F11" s="78"/>
      <c r="G11" s="29" t="s">
        <v>4</v>
      </c>
      <c r="H11" s="27" t="str">
        <f>IF(AND(E11&gt;=5,E11&lt;=25),"OK","NO")</f>
        <v>OK</v>
      </c>
    </row>
    <row r="12" spans="1:8" ht="15" customHeight="1" x14ac:dyDescent="0.25">
      <c r="A12" s="17" t="s">
        <v>34</v>
      </c>
      <c r="B12" s="13">
        <v>5</v>
      </c>
      <c r="C12" s="14">
        <v>6</v>
      </c>
      <c r="D12" s="14"/>
      <c r="E12" s="78">
        <f t="shared" si="0"/>
        <v>5.5555555555555554</v>
      </c>
      <c r="F12" s="78"/>
      <c r="G12" s="13" t="s">
        <v>5</v>
      </c>
      <c r="H12" s="27" t="str">
        <f>IF(AND(E12&gt;=0,E12&lt;=10),"OK","NO")</f>
        <v>OK</v>
      </c>
    </row>
    <row r="13" spans="1:8" ht="15" customHeight="1" thickBot="1" x14ac:dyDescent="0.3">
      <c r="A13" s="18" t="s">
        <v>33</v>
      </c>
      <c r="B13" s="15">
        <v>2</v>
      </c>
      <c r="C13" s="16">
        <v>2</v>
      </c>
      <c r="D13" s="16"/>
      <c r="E13" s="77">
        <f t="shared" si="0"/>
        <v>2</v>
      </c>
      <c r="F13" s="77"/>
      <c r="G13" s="15" t="s">
        <v>6</v>
      </c>
      <c r="H13" s="31" t="str">
        <f>IF(AND(E13&gt;=0,E13&lt;=5),"OK","NO")</f>
        <v>OK</v>
      </c>
    </row>
    <row r="14" spans="1:8" ht="20.100000000000001" customHeight="1" thickBot="1" x14ac:dyDescent="0.3">
      <c r="A14" s="1" t="s">
        <v>22</v>
      </c>
      <c r="B14" s="40">
        <v>8</v>
      </c>
      <c r="C14" s="40">
        <v>27</v>
      </c>
      <c r="D14" s="40"/>
      <c r="E14" s="76">
        <v>18</v>
      </c>
      <c r="F14" s="76"/>
      <c r="G14" s="38"/>
      <c r="H14" s="39"/>
    </row>
    <row r="15" spans="1:8" ht="20.100000000000001" customHeight="1" thickBot="1" x14ac:dyDescent="0.3">
      <c r="A15" s="12" t="s">
        <v>23</v>
      </c>
      <c r="B15" s="40" t="s">
        <v>46</v>
      </c>
      <c r="C15" s="41" t="s">
        <v>19</v>
      </c>
      <c r="D15" s="42"/>
      <c r="E15" s="45"/>
      <c r="F15" s="45"/>
      <c r="G15" s="38"/>
      <c r="H15" s="39"/>
    </row>
    <row r="16" spans="1:8" ht="15" customHeight="1" thickBot="1" x14ac:dyDescent="0.3">
      <c r="A16" s="23"/>
      <c r="B16" s="33"/>
    </row>
    <row r="17" spans="1:8" ht="20.100000000000001" customHeight="1" thickBot="1" x14ac:dyDescent="0.3">
      <c r="A17" s="66" t="s">
        <v>17</v>
      </c>
      <c r="B17" s="67"/>
      <c r="C17" s="4"/>
    </row>
    <row r="18" spans="1:8" ht="15" customHeight="1" thickBot="1" x14ac:dyDescent="0.3">
      <c r="A18" s="5"/>
      <c r="B18" s="37" t="s">
        <v>27</v>
      </c>
      <c r="C18" s="6"/>
      <c r="D18" s="34"/>
      <c r="E18" s="32"/>
      <c r="F18" s="33"/>
      <c r="G18" s="33"/>
      <c r="H18" s="33"/>
    </row>
    <row r="19" spans="1:8" ht="15" customHeight="1" thickBot="1" x14ac:dyDescent="0.3">
      <c r="A19" s="63"/>
      <c r="B19" s="65"/>
      <c r="C19" s="6"/>
      <c r="D19" s="34"/>
      <c r="E19" s="32"/>
      <c r="F19" s="43"/>
      <c r="G19" s="33"/>
      <c r="H19" s="33"/>
    </row>
    <row r="20" spans="1:8" ht="15" customHeight="1" thickBot="1" x14ac:dyDescent="0.3">
      <c r="A20" s="7"/>
      <c r="B20" s="35" t="s">
        <v>29</v>
      </c>
      <c r="C20" s="6"/>
      <c r="D20" s="34"/>
      <c r="E20" s="32"/>
      <c r="F20" s="10"/>
      <c r="G20" s="33"/>
      <c r="H20" s="33"/>
    </row>
    <row r="21" spans="1:8" ht="15" customHeight="1" thickBot="1" x14ac:dyDescent="0.3">
      <c r="A21" s="63"/>
      <c r="B21" s="64"/>
      <c r="C21" s="6"/>
      <c r="D21" s="34"/>
      <c r="E21" s="32"/>
      <c r="F21" s="33"/>
      <c r="G21" s="33"/>
      <c r="H21" s="33"/>
    </row>
    <row r="22" spans="1:8" ht="15" customHeight="1" thickBot="1" x14ac:dyDescent="0.3">
      <c r="A22" s="8"/>
      <c r="B22" s="36" t="s">
        <v>28</v>
      </c>
      <c r="C22" s="6"/>
      <c r="D22" s="34"/>
      <c r="E22" s="32"/>
      <c r="F22" s="33"/>
      <c r="G22" s="33"/>
      <c r="H22" s="33"/>
    </row>
    <row r="23" spans="1:8" x14ac:dyDescent="0.25">
      <c r="E23" s="34"/>
      <c r="F23" s="32"/>
      <c r="G23" s="33"/>
    </row>
    <row r="24" spans="1:8" x14ac:dyDescent="0.25">
      <c r="E24" s="33"/>
      <c r="F24" s="33"/>
      <c r="G24" s="33"/>
    </row>
    <row r="25" spans="1:8" x14ac:dyDescent="0.25">
      <c r="E25" s="33"/>
      <c r="F25" s="33"/>
      <c r="G25" s="33"/>
    </row>
    <row r="26" spans="1:8" x14ac:dyDescent="0.25">
      <c r="E26" s="33"/>
      <c r="F26" s="33"/>
      <c r="G26" s="33"/>
    </row>
    <row r="27" spans="1:8" x14ac:dyDescent="0.25">
      <c r="E27" s="33"/>
      <c r="F27" s="33"/>
      <c r="G27" s="33"/>
    </row>
    <row r="28" spans="1:8" x14ac:dyDescent="0.25">
      <c r="E28" s="33"/>
      <c r="F28" s="33"/>
      <c r="G28" s="33"/>
    </row>
  </sheetData>
  <mergeCells count="22">
    <mergeCell ref="E14:F14"/>
    <mergeCell ref="A17:B17"/>
    <mergeCell ref="A19:B19"/>
    <mergeCell ref="A21:B21"/>
    <mergeCell ref="A1:H1"/>
    <mergeCell ref="A2:A3"/>
    <mergeCell ref="B2:B3"/>
    <mergeCell ref="C2:C3"/>
    <mergeCell ref="D2:D3"/>
    <mergeCell ref="G2:G3"/>
    <mergeCell ref="H2:H3"/>
    <mergeCell ref="E3:F3"/>
    <mergeCell ref="E9:F9"/>
    <mergeCell ref="E10:F10"/>
    <mergeCell ref="E11:F11"/>
    <mergeCell ref="E12:F12"/>
    <mergeCell ref="E13:F13"/>
    <mergeCell ref="E5:F5"/>
    <mergeCell ref="E6:F6"/>
    <mergeCell ref="E7:F7"/>
    <mergeCell ref="B4:H4"/>
    <mergeCell ref="E8:F8"/>
  </mergeCells>
  <conditionalFormatting sqref="F2">
    <cfRule type="cellIs" dxfId="15" priority="1" operator="lessThanOrEqual">
      <formula>50%</formula>
    </cfRule>
    <cfRule type="cellIs" dxfId="14" priority="2" operator="greaterThan">
      <formula>50%</formula>
    </cfRule>
  </conditionalFormatting>
  <conditionalFormatting sqref="H5:H13">
    <cfRule type="cellIs" dxfId="13" priority="3" operator="equal">
      <formula>"OK"</formula>
    </cfRule>
    <cfRule type="cellIs" dxfId="12" priority="4" operator="equal">
      <formula>"NO"</formula>
    </cfRule>
  </conditionalFormatting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workbookViewId="0">
      <selection sqref="A1:H1"/>
    </sheetView>
  </sheetViews>
  <sheetFormatPr defaultColWidth="8.85546875" defaultRowHeight="15" x14ac:dyDescent="0.25"/>
  <cols>
    <col min="1" max="1" width="17.7109375" style="3" customWidth="1"/>
    <col min="2" max="2" width="44.7109375" style="3" customWidth="1"/>
    <col min="3" max="4" width="37.7109375" style="3" customWidth="1"/>
    <col min="5" max="5" width="31.7109375" style="3" customWidth="1"/>
    <col min="6" max="6" width="13.7109375" style="3" customWidth="1"/>
    <col min="7" max="7" width="42.7109375" style="3" customWidth="1"/>
    <col min="8" max="8" width="8.7109375" style="3" customWidth="1"/>
    <col min="9" max="16384" width="8.85546875" style="3"/>
  </cols>
  <sheetData>
    <row r="1" spans="1:8" ht="30" customHeight="1" thickBot="1" x14ac:dyDescent="0.3">
      <c r="A1" s="80" t="s">
        <v>40</v>
      </c>
      <c r="B1" s="80"/>
      <c r="C1" s="80"/>
      <c r="D1" s="80"/>
      <c r="E1" s="80"/>
      <c r="F1" s="80"/>
      <c r="G1" s="80"/>
      <c r="H1" s="81"/>
    </row>
    <row r="2" spans="1:8" ht="30" customHeight="1" thickBot="1" x14ac:dyDescent="0.3">
      <c r="A2" s="82"/>
      <c r="B2" s="70" t="s">
        <v>38</v>
      </c>
      <c r="C2" s="70" t="s">
        <v>45</v>
      </c>
      <c r="D2" s="70" t="s">
        <v>31</v>
      </c>
      <c r="E2" s="2" t="s">
        <v>18</v>
      </c>
      <c r="F2" s="19">
        <f>B14/E14</f>
        <v>0.3888888888888889</v>
      </c>
      <c r="G2" s="70" t="s">
        <v>32</v>
      </c>
      <c r="H2" s="68" t="s">
        <v>12</v>
      </c>
    </row>
    <row r="3" spans="1:8" ht="30" customHeight="1" thickBot="1" x14ac:dyDescent="0.3">
      <c r="A3" s="83"/>
      <c r="B3" s="70"/>
      <c r="C3" s="70"/>
      <c r="D3" s="70"/>
      <c r="E3" s="74" t="s">
        <v>24</v>
      </c>
      <c r="F3" s="75"/>
      <c r="G3" s="70"/>
      <c r="H3" s="69"/>
    </row>
    <row r="4" spans="1:8" ht="20.100000000000001" customHeight="1" thickBot="1" x14ac:dyDescent="0.3">
      <c r="A4" s="12" t="s">
        <v>25</v>
      </c>
      <c r="B4" s="71" t="s">
        <v>14</v>
      </c>
      <c r="C4" s="72"/>
      <c r="D4" s="72"/>
      <c r="E4" s="72"/>
      <c r="F4" s="72"/>
      <c r="G4" s="72"/>
      <c r="H4" s="73"/>
    </row>
    <row r="5" spans="1:8" ht="15" customHeight="1" x14ac:dyDescent="0.25">
      <c r="A5" s="22" t="s">
        <v>13</v>
      </c>
      <c r="B5" s="20">
        <v>100</v>
      </c>
      <c r="C5" s="21">
        <v>100</v>
      </c>
      <c r="D5" s="21"/>
      <c r="E5" s="79">
        <f>B5*($B$14/$E$14) +C5*(($E$14-$B$14)/$E$14)</f>
        <v>100</v>
      </c>
      <c r="F5" s="79"/>
      <c r="G5" s="20">
        <v>100</v>
      </c>
      <c r="H5" s="25" t="str">
        <f>IF(E5=100,"OK","NO")</f>
        <v>OK</v>
      </c>
    </row>
    <row r="6" spans="1:8" ht="15" customHeight="1" x14ac:dyDescent="0.25">
      <c r="A6" s="17" t="s">
        <v>0</v>
      </c>
      <c r="B6" s="13">
        <v>100</v>
      </c>
      <c r="C6" s="14">
        <v>100</v>
      </c>
      <c r="D6" s="14"/>
      <c r="E6" s="78">
        <f t="shared" ref="E6:E13" si="0">B6*($B$14/$E$14) +C6*(($E$14-$B$14)/$E$14)</f>
        <v>100</v>
      </c>
      <c r="F6" s="78"/>
      <c r="G6" s="13" t="s">
        <v>15</v>
      </c>
      <c r="H6" s="27" t="str">
        <f>IF(AND(E6&gt;=90,E6&lt;=100),"OK","NO")</f>
        <v>OK</v>
      </c>
    </row>
    <row r="7" spans="1:8" ht="15" customHeight="1" x14ac:dyDescent="0.25">
      <c r="A7" s="17" t="s">
        <v>7</v>
      </c>
      <c r="B7" s="13">
        <v>80</v>
      </c>
      <c r="C7" s="14">
        <v>86</v>
      </c>
      <c r="D7" s="14"/>
      <c r="E7" s="78">
        <f t="shared" si="0"/>
        <v>83.666666666666671</v>
      </c>
      <c r="F7" s="78"/>
      <c r="G7" s="13" t="s">
        <v>1</v>
      </c>
      <c r="H7" s="27" t="str">
        <f>IF(AND(E7&gt;=55,E7&lt;=95),"OK","NO")</f>
        <v>OK</v>
      </c>
    </row>
    <row r="8" spans="1:8" ht="15" customHeight="1" x14ac:dyDescent="0.25">
      <c r="A8" s="17" t="s">
        <v>37</v>
      </c>
      <c r="B8" s="13">
        <v>65</v>
      </c>
      <c r="C8" s="14">
        <v>79</v>
      </c>
      <c r="D8" s="14"/>
      <c r="E8" s="78">
        <f t="shared" si="0"/>
        <v>73.555555555555557</v>
      </c>
      <c r="F8" s="78"/>
      <c r="G8" s="13" t="s">
        <v>16</v>
      </c>
      <c r="H8" s="28" t="s">
        <v>16</v>
      </c>
    </row>
    <row r="9" spans="1:8" ht="15" customHeight="1" x14ac:dyDescent="0.25">
      <c r="A9" s="17" t="s">
        <v>36</v>
      </c>
      <c r="B9" s="13">
        <v>35</v>
      </c>
      <c r="C9" s="14">
        <v>68</v>
      </c>
      <c r="D9" s="14"/>
      <c r="E9" s="78">
        <f t="shared" si="0"/>
        <v>55.166666666666671</v>
      </c>
      <c r="F9" s="78"/>
      <c r="G9" s="13" t="s">
        <v>2</v>
      </c>
      <c r="H9" s="27" t="str">
        <f>IF(AND(E9&gt;=25,E9&lt;=60),"OK","NO")</f>
        <v>OK</v>
      </c>
    </row>
    <row r="10" spans="1:8" ht="15" customHeight="1" x14ac:dyDescent="0.25">
      <c r="A10" s="17" t="s">
        <v>35</v>
      </c>
      <c r="B10" s="13">
        <v>20</v>
      </c>
      <c r="C10" s="14">
        <v>55</v>
      </c>
      <c r="D10" s="14"/>
      <c r="E10" s="78">
        <f t="shared" si="0"/>
        <v>41.388888888888893</v>
      </c>
      <c r="F10" s="78"/>
      <c r="G10" s="13" t="s">
        <v>3</v>
      </c>
      <c r="H10" s="27" t="str">
        <f>IF(AND(E10&gt;=15,E10&lt;=45),"OK","NO")</f>
        <v>OK</v>
      </c>
    </row>
    <row r="11" spans="1:8" ht="15" customHeight="1" x14ac:dyDescent="0.25">
      <c r="A11" s="17" t="s">
        <v>20</v>
      </c>
      <c r="B11" s="13">
        <v>9</v>
      </c>
      <c r="C11" s="14">
        <v>26</v>
      </c>
      <c r="D11" s="14"/>
      <c r="E11" s="78">
        <f t="shared" si="0"/>
        <v>19.388888888888889</v>
      </c>
      <c r="F11" s="78"/>
      <c r="G11" s="29" t="s">
        <v>4</v>
      </c>
      <c r="H11" s="27" t="str">
        <f>IF(AND(E11&gt;=5,E11&lt;=25),"OK","NO")</f>
        <v>OK</v>
      </c>
    </row>
    <row r="12" spans="1:8" ht="15" customHeight="1" x14ac:dyDescent="0.25">
      <c r="A12" s="17" t="s">
        <v>34</v>
      </c>
      <c r="B12" s="13">
        <v>5</v>
      </c>
      <c r="C12" s="14">
        <v>8</v>
      </c>
      <c r="D12" s="14"/>
      <c r="E12" s="78">
        <f t="shared" si="0"/>
        <v>6.8333333333333339</v>
      </c>
      <c r="F12" s="78"/>
      <c r="G12" s="13" t="s">
        <v>5</v>
      </c>
      <c r="H12" s="27" t="str">
        <f>IF(AND(E12&gt;=0,E12&lt;=10),"OK","NO")</f>
        <v>OK</v>
      </c>
    </row>
    <row r="13" spans="1:8" ht="15" customHeight="1" thickBot="1" x14ac:dyDescent="0.3">
      <c r="A13" s="18" t="s">
        <v>33</v>
      </c>
      <c r="B13" s="15">
        <v>2</v>
      </c>
      <c r="C13" s="16">
        <v>4</v>
      </c>
      <c r="D13" s="16"/>
      <c r="E13" s="77">
        <f t="shared" si="0"/>
        <v>3.2222222222222223</v>
      </c>
      <c r="F13" s="77"/>
      <c r="G13" s="15" t="s">
        <v>6</v>
      </c>
      <c r="H13" s="31" t="str">
        <f>IF(AND(E13&gt;=0,E13&lt;=5),"OK","NO")</f>
        <v>OK</v>
      </c>
    </row>
    <row r="14" spans="1:8" ht="20.100000000000001" customHeight="1" thickBot="1" x14ac:dyDescent="0.3">
      <c r="A14" s="1" t="s">
        <v>22</v>
      </c>
      <c r="B14" s="40">
        <v>7</v>
      </c>
      <c r="C14" s="40">
        <v>23</v>
      </c>
      <c r="D14" s="40"/>
      <c r="E14" s="76">
        <v>18</v>
      </c>
      <c r="F14" s="76"/>
      <c r="G14" s="38"/>
      <c r="H14" s="39"/>
    </row>
    <row r="15" spans="1:8" ht="20.100000000000001" customHeight="1" thickBot="1" x14ac:dyDescent="0.3">
      <c r="A15" s="12" t="s">
        <v>23</v>
      </c>
      <c r="B15" s="40" t="s">
        <v>46</v>
      </c>
      <c r="C15" s="41" t="s">
        <v>19</v>
      </c>
      <c r="D15" s="42"/>
      <c r="E15" s="45"/>
      <c r="F15" s="45"/>
      <c r="G15" s="38"/>
      <c r="H15" s="39"/>
    </row>
    <row r="16" spans="1:8" ht="15" customHeight="1" thickBot="1" x14ac:dyDescent="0.3">
      <c r="A16" s="23"/>
      <c r="B16" s="33"/>
    </row>
    <row r="17" spans="1:8" ht="20.100000000000001" customHeight="1" thickBot="1" x14ac:dyDescent="0.3">
      <c r="A17" s="66" t="s">
        <v>17</v>
      </c>
      <c r="B17" s="67"/>
      <c r="C17" s="4"/>
    </row>
    <row r="18" spans="1:8" ht="15" customHeight="1" thickBot="1" x14ac:dyDescent="0.3">
      <c r="A18" s="5"/>
      <c r="B18" s="37" t="s">
        <v>27</v>
      </c>
      <c r="C18" s="6"/>
      <c r="D18" s="34"/>
      <c r="E18" s="32"/>
      <c r="F18" s="33"/>
      <c r="G18" s="33"/>
      <c r="H18" s="33"/>
    </row>
    <row r="19" spans="1:8" ht="15" customHeight="1" thickBot="1" x14ac:dyDescent="0.3">
      <c r="A19" s="63"/>
      <c r="B19" s="65"/>
      <c r="C19" s="6"/>
      <c r="D19" s="34"/>
      <c r="E19" s="32"/>
      <c r="F19" s="43"/>
      <c r="G19" s="33"/>
      <c r="H19" s="33"/>
    </row>
    <row r="20" spans="1:8" ht="15" customHeight="1" thickBot="1" x14ac:dyDescent="0.3">
      <c r="A20" s="7"/>
      <c r="B20" s="35" t="s">
        <v>29</v>
      </c>
      <c r="C20" s="6"/>
      <c r="D20" s="34"/>
      <c r="E20" s="32"/>
      <c r="F20" s="10"/>
      <c r="G20" s="33"/>
      <c r="H20" s="33"/>
    </row>
    <row r="21" spans="1:8" ht="15" customHeight="1" thickBot="1" x14ac:dyDescent="0.3">
      <c r="A21" s="63"/>
      <c r="B21" s="64"/>
      <c r="C21" s="6"/>
      <c r="D21" s="34"/>
      <c r="E21" s="32"/>
      <c r="F21" s="33"/>
      <c r="G21" s="33"/>
      <c r="H21" s="33"/>
    </row>
    <row r="22" spans="1:8" ht="15" customHeight="1" thickBot="1" x14ac:dyDescent="0.3">
      <c r="A22" s="8"/>
      <c r="B22" s="36" t="s">
        <v>28</v>
      </c>
      <c r="C22" s="6"/>
      <c r="D22" s="34"/>
      <c r="E22" s="32"/>
      <c r="F22" s="33"/>
      <c r="G22" s="33"/>
      <c r="H22" s="33"/>
    </row>
    <row r="23" spans="1:8" x14ac:dyDescent="0.25">
      <c r="E23" s="34"/>
      <c r="F23" s="32"/>
      <c r="G23" s="33"/>
    </row>
    <row r="24" spans="1:8" x14ac:dyDescent="0.25">
      <c r="E24" s="33"/>
      <c r="F24" s="33"/>
      <c r="G24" s="33"/>
    </row>
    <row r="25" spans="1:8" x14ac:dyDescent="0.25">
      <c r="E25" s="33"/>
      <c r="F25" s="33"/>
      <c r="G25" s="33"/>
    </row>
  </sheetData>
  <mergeCells count="22">
    <mergeCell ref="A21:B21"/>
    <mergeCell ref="A1:H1"/>
    <mergeCell ref="A2:A3"/>
    <mergeCell ref="B2:B3"/>
    <mergeCell ref="C2:C3"/>
    <mergeCell ref="D2:D3"/>
    <mergeCell ref="G2:G3"/>
    <mergeCell ref="H2:H3"/>
    <mergeCell ref="E3:F3"/>
    <mergeCell ref="E5:F5"/>
    <mergeCell ref="E6:F6"/>
    <mergeCell ref="E7:F7"/>
    <mergeCell ref="B4:H4"/>
    <mergeCell ref="E13:F13"/>
    <mergeCell ref="E14:F14"/>
    <mergeCell ref="E8:F8"/>
    <mergeCell ref="A19:B19"/>
    <mergeCell ref="E9:F9"/>
    <mergeCell ref="E10:F10"/>
    <mergeCell ref="E11:F11"/>
    <mergeCell ref="E12:F12"/>
    <mergeCell ref="A17:B17"/>
  </mergeCells>
  <conditionalFormatting sqref="H5:H13">
    <cfRule type="cellIs" dxfId="11" priority="3" operator="equal">
      <formula>"OK"</formula>
    </cfRule>
    <cfRule type="cellIs" dxfId="10" priority="4" operator="equal">
      <formula>"NO"</formula>
    </cfRule>
  </conditionalFormatting>
  <conditionalFormatting sqref="F2">
    <cfRule type="cellIs" dxfId="9" priority="1" operator="lessThanOrEqual">
      <formula>50%</formula>
    </cfRule>
    <cfRule type="cellIs" dxfId="8" priority="2" operator="greaterThan">
      <formula>50%</formula>
    </cfRule>
  </conditionalFormatting>
  <pageMargins left="0.7" right="0.7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3"/>
  <sheetViews>
    <sheetView workbookViewId="0">
      <selection sqref="A1:H1"/>
    </sheetView>
  </sheetViews>
  <sheetFormatPr defaultRowHeight="15" x14ac:dyDescent="0.25"/>
  <cols>
    <col min="1" max="1" width="17.7109375" customWidth="1"/>
    <col min="2" max="2" width="44.7109375" customWidth="1"/>
    <col min="3" max="3" width="41.7109375" customWidth="1"/>
    <col min="4" max="4" width="37.7109375" customWidth="1"/>
    <col min="5" max="5" width="31.7109375" customWidth="1"/>
    <col min="6" max="6" width="13.7109375" customWidth="1"/>
    <col min="7" max="7" width="42.7109375" customWidth="1"/>
    <col min="8" max="8" width="8.7109375" customWidth="1"/>
  </cols>
  <sheetData>
    <row r="1" spans="1:8" ht="30" customHeight="1" thickBot="1" x14ac:dyDescent="0.3">
      <c r="A1" s="88" t="s">
        <v>41</v>
      </c>
      <c r="B1" s="89"/>
      <c r="C1" s="89"/>
      <c r="D1" s="89"/>
      <c r="E1" s="89"/>
      <c r="F1" s="89"/>
      <c r="G1" s="89"/>
      <c r="H1" s="90"/>
    </row>
    <row r="2" spans="1:8" ht="30" customHeight="1" thickBot="1" x14ac:dyDescent="0.3">
      <c r="A2" s="82"/>
      <c r="B2" s="70" t="s">
        <v>38</v>
      </c>
      <c r="C2" s="70" t="s">
        <v>45</v>
      </c>
      <c r="D2" s="70" t="s">
        <v>31</v>
      </c>
      <c r="E2" s="2" t="s">
        <v>18</v>
      </c>
      <c r="F2" s="19">
        <f>B14/E14</f>
        <v>0.33333333333333331</v>
      </c>
      <c r="G2" s="70" t="s">
        <v>32</v>
      </c>
      <c r="H2" s="68" t="s">
        <v>12</v>
      </c>
    </row>
    <row r="3" spans="1:8" ht="30" customHeight="1" thickBot="1" x14ac:dyDescent="0.3">
      <c r="A3" s="83"/>
      <c r="B3" s="70"/>
      <c r="C3" s="70"/>
      <c r="D3" s="70"/>
      <c r="E3" s="74" t="s">
        <v>24</v>
      </c>
      <c r="F3" s="75"/>
      <c r="G3" s="70"/>
      <c r="H3" s="69"/>
    </row>
    <row r="4" spans="1:8" ht="20.100000000000001" customHeight="1" thickBot="1" x14ac:dyDescent="0.3">
      <c r="A4" s="12" t="s">
        <v>25</v>
      </c>
      <c r="B4" s="71" t="s">
        <v>14</v>
      </c>
      <c r="C4" s="84"/>
      <c r="D4" s="72"/>
      <c r="E4" s="72"/>
      <c r="F4" s="72"/>
      <c r="G4" s="72"/>
      <c r="H4" s="73"/>
    </row>
    <row r="5" spans="1:8" ht="15" customHeight="1" x14ac:dyDescent="0.25">
      <c r="A5" s="22" t="s">
        <v>13</v>
      </c>
      <c r="B5" s="46">
        <v>100</v>
      </c>
      <c r="C5" s="24">
        <f>G26</f>
        <v>100</v>
      </c>
      <c r="D5" s="49"/>
      <c r="E5" s="79">
        <f t="shared" ref="E5:E13" si="0">B5*($B$14/$E$14) +C5*(($E$14-$B$14)/$E$14)</f>
        <v>99.999999999999986</v>
      </c>
      <c r="F5" s="79"/>
      <c r="G5" s="20">
        <v>100</v>
      </c>
      <c r="H5" s="25" t="str">
        <f>IF(E5=100,"OK","NO")</f>
        <v>OK</v>
      </c>
    </row>
    <row r="6" spans="1:8" ht="15" customHeight="1" x14ac:dyDescent="0.25">
      <c r="A6" s="17" t="s">
        <v>0</v>
      </c>
      <c r="B6" s="47">
        <v>100</v>
      </c>
      <c r="C6" s="26">
        <f t="shared" ref="C6:C13" si="1">G27</f>
        <v>100</v>
      </c>
      <c r="D6" s="50"/>
      <c r="E6" s="78">
        <f t="shared" si="0"/>
        <v>99.999999999999986</v>
      </c>
      <c r="F6" s="78"/>
      <c r="G6" s="13" t="s">
        <v>15</v>
      </c>
      <c r="H6" s="27" t="str">
        <f>IF(AND(E6&gt;=90,E6&lt;=100),"OK","NO")</f>
        <v>OK</v>
      </c>
    </row>
    <row r="7" spans="1:8" ht="15" customHeight="1" x14ac:dyDescent="0.25">
      <c r="A7" s="17" t="s">
        <v>7</v>
      </c>
      <c r="B7" s="47">
        <v>80</v>
      </c>
      <c r="C7" s="26">
        <f t="shared" si="1"/>
        <v>84.666666666666671</v>
      </c>
      <c r="D7" s="50"/>
      <c r="E7" s="78">
        <f t="shared" si="0"/>
        <v>83.111111111111114</v>
      </c>
      <c r="F7" s="78"/>
      <c r="G7" s="13" t="s">
        <v>1</v>
      </c>
      <c r="H7" s="27" t="str">
        <f>IF(AND(E7&gt;=55,E7&lt;=95),"OK","NO")</f>
        <v>OK</v>
      </c>
    </row>
    <row r="8" spans="1:8" ht="15" customHeight="1" x14ac:dyDescent="0.25">
      <c r="A8" s="17" t="s">
        <v>37</v>
      </c>
      <c r="B8" s="47">
        <v>65</v>
      </c>
      <c r="C8" s="26">
        <f t="shared" si="1"/>
        <v>75.333333333333329</v>
      </c>
      <c r="D8" s="50"/>
      <c r="E8" s="78">
        <f t="shared" si="0"/>
        <v>71.888888888888886</v>
      </c>
      <c r="F8" s="78"/>
      <c r="G8" s="13" t="s">
        <v>16</v>
      </c>
      <c r="H8" s="28" t="s">
        <v>16</v>
      </c>
    </row>
    <row r="9" spans="1:8" ht="15" customHeight="1" x14ac:dyDescent="0.25">
      <c r="A9" s="17" t="s">
        <v>36</v>
      </c>
      <c r="B9" s="47">
        <v>35</v>
      </c>
      <c r="C9" s="26">
        <f t="shared" si="1"/>
        <v>64</v>
      </c>
      <c r="D9" s="50"/>
      <c r="E9" s="78">
        <f t="shared" si="0"/>
        <v>54.333333333333329</v>
      </c>
      <c r="F9" s="78"/>
      <c r="G9" s="13" t="s">
        <v>2</v>
      </c>
      <c r="H9" s="27" t="str">
        <f>IF(AND(E9&gt;=25,E9&lt;=60),"OK","NO")</f>
        <v>OK</v>
      </c>
    </row>
    <row r="10" spans="1:8" ht="15" customHeight="1" x14ac:dyDescent="0.25">
      <c r="A10" s="17" t="s">
        <v>35</v>
      </c>
      <c r="B10" s="47">
        <v>20</v>
      </c>
      <c r="C10" s="26">
        <f t="shared" si="1"/>
        <v>51.666666666666664</v>
      </c>
      <c r="D10" s="50"/>
      <c r="E10" s="78">
        <f t="shared" si="0"/>
        <v>41.111111111111107</v>
      </c>
      <c r="F10" s="78"/>
      <c r="G10" s="13" t="s">
        <v>3</v>
      </c>
      <c r="H10" s="27" t="str">
        <f>IF(AND(E10&gt;=15,E10&lt;=45),"OK","NO")</f>
        <v>OK</v>
      </c>
    </row>
    <row r="11" spans="1:8" ht="15" customHeight="1" x14ac:dyDescent="0.25">
      <c r="A11" s="17" t="s">
        <v>20</v>
      </c>
      <c r="B11" s="47">
        <v>9</v>
      </c>
      <c r="C11" s="26">
        <f t="shared" si="1"/>
        <v>24.666666666666668</v>
      </c>
      <c r="D11" s="50"/>
      <c r="E11" s="78">
        <f t="shared" si="0"/>
        <v>19.444444444444443</v>
      </c>
      <c r="F11" s="78"/>
      <c r="G11" s="29" t="s">
        <v>4</v>
      </c>
      <c r="H11" s="27" t="str">
        <f>IF(AND(E11&gt;=5,E11&lt;=25),"OK","NO")</f>
        <v>OK</v>
      </c>
    </row>
    <row r="12" spans="1:8" ht="15" customHeight="1" x14ac:dyDescent="0.25">
      <c r="A12" s="17" t="s">
        <v>34</v>
      </c>
      <c r="B12" s="47">
        <v>5</v>
      </c>
      <c r="C12" s="26">
        <f t="shared" si="1"/>
        <v>7</v>
      </c>
      <c r="D12" s="50"/>
      <c r="E12" s="78">
        <f t="shared" si="0"/>
        <v>6.3333333333333321</v>
      </c>
      <c r="F12" s="78"/>
      <c r="G12" s="13" t="s">
        <v>5</v>
      </c>
      <c r="H12" s="27" t="str">
        <f>IF(AND(E12&gt;=0,E12&lt;=10),"OK","NO")</f>
        <v>OK</v>
      </c>
    </row>
    <row r="13" spans="1:8" ht="15" customHeight="1" thickBot="1" x14ac:dyDescent="0.3">
      <c r="A13" s="18" t="s">
        <v>33</v>
      </c>
      <c r="B13" s="48">
        <v>2</v>
      </c>
      <c r="C13" s="30">
        <f t="shared" si="1"/>
        <v>3</v>
      </c>
      <c r="D13" s="51"/>
      <c r="E13" s="77">
        <f t="shared" si="0"/>
        <v>2.6666666666666665</v>
      </c>
      <c r="F13" s="77"/>
      <c r="G13" s="15" t="s">
        <v>6</v>
      </c>
      <c r="H13" s="31" t="str">
        <f>IF(AND(E13&gt;=0,E13&lt;=5),"OK","NO")</f>
        <v>OK</v>
      </c>
    </row>
    <row r="14" spans="1:8" ht="20.100000000000001" customHeight="1" thickBot="1" x14ac:dyDescent="0.3">
      <c r="A14" s="1" t="s">
        <v>22</v>
      </c>
      <c r="B14" s="40">
        <v>6</v>
      </c>
      <c r="C14" s="44"/>
      <c r="D14" s="40"/>
      <c r="E14" s="76">
        <v>18</v>
      </c>
      <c r="F14" s="76"/>
      <c r="G14" s="38"/>
      <c r="H14" s="39"/>
    </row>
    <row r="15" spans="1:8" ht="20.100000000000001" customHeight="1" thickBot="1" x14ac:dyDescent="0.3">
      <c r="A15" s="12" t="s">
        <v>23</v>
      </c>
      <c r="B15" s="40" t="s">
        <v>46</v>
      </c>
      <c r="C15" s="41" t="s">
        <v>19</v>
      </c>
      <c r="D15" s="42"/>
      <c r="E15" s="45"/>
      <c r="F15" s="45"/>
      <c r="G15" s="38"/>
      <c r="H15" s="39"/>
    </row>
    <row r="16" spans="1:8" ht="15" customHeight="1" thickBot="1" x14ac:dyDescent="0.3">
      <c r="A16" s="23"/>
      <c r="B16" s="33"/>
      <c r="C16" s="3"/>
      <c r="D16" s="3"/>
      <c r="E16" s="3"/>
      <c r="F16" s="3"/>
      <c r="G16" s="3"/>
      <c r="H16" s="3"/>
    </row>
    <row r="17" spans="1:8" ht="20.100000000000001" customHeight="1" thickBot="1" x14ac:dyDescent="0.3">
      <c r="A17" s="66" t="s">
        <v>17</v>
      </c>
      <c r="B17" s="67"/>
      <c r="C17" s="4"/>
      <c r="D17" s="3"/>
      <c r="E17" s="3"/>
      <c r="F17" s="3"/>
      <c r="G17" s="3"/>
      <c r="H17" s="3"/>
    </row>
    <row r="18" spans="1:8" ht="15" customHeight="1" thickBot="1" x14ac:dyDescent="0.3">
      <c r="A18" s="5"/>
      <c r="B18" s="37" t="s">
        <v>27</v>
      </c>
      <c r="C18" s="6"/>
      <c r="D18" s="34"/>
      <c r="E18" s="34"/>
      <c r="F18" s="32"/>
      <c r="G18" s="33"/>
      <c r="H18" s="33"/>
    </row>
    <row r="19" spans="1:8" ht="15" customHeight="1" thickBot="1" x14ac:dyDescent="0.3">
      <c r="A19" s="63"/>
      <c r="B19" s="65"/>
      <c r="C19" s="6"/>
      <c r="D19" s="34"/>
      <c r="E19" s="34"/>
      <c r="F19" s="32"/>
      <c r="G19" s="43"/>
      <c r="H19" s="33"/>
    </row>
    <row r="20" spans="1:8" ht="15" customHeight="1" thickBot="1" x14ac:dyDescent="0.3">
      <c r="A20" s="7"/>
      <c r="B20" s="35" t="s">
        <v>29</v>
      </c>
      <c r="C20" s="6"/>
      <c r="D20" s="34"/>
      <c r="E20" s="34"/>
      <c r="F20" s="32"/>
      <c r="G20" s="10"/>
      <c r="H20" s="33"/>
    </row>
    <row r="21" spans="1:8" ht="15" customHeight="1" thickBot="1" x14ac:dyDescent="0.3">
      <c r="A21" s="63"/>
      <c r="B21" s="64"/>
      <c r="C21" s="6"/>
      <c r="D21" s="34"/>
      <c r="E21" s="34"/>
      <c r="F21" s="32"/>
      <c r="G21" s="33"/>
      <c r="H21" s="33"/>
    </row>
    <row r="22" spans="1:8" ht="15" customHeight="1" thickBot="1" x14ac:dyDescent="0.3">
      <c r="A22" s="8"/>
      <c r="B22" s="36" t="s">
        <v>28</v>
      </c>
      <c r="C22" s="6"/>
      <c r="D22" s="34"/>
      <c r="E22" s="34"/>
      <c r="F22" s="32"/>
      <c r="G22" s="33"/>
      <c r="H22" s="33"/>
    </row>
    <row r="23" spans="1:8" ht="15" customHeight="1" thickBot="1" x14ac:dyDescent="0.3">
      <c r="A23" s="3"/>
      <c r="B23" s="3"/>
      <c r="C23" s="3"/>
      <c r="D23" s="3"/>
      <c r="E23" s="3"/>
      <c r="F23" s="34"/>
      <c r="G23" s="32"/>
      <c r="H23" s="3"/>
    </row>
    <row r="24" spans="1:8" ht="20.100000000000001" customHeight="1" thickBot="1" x14ac:dyDescent="0.3">
      <c r="A24" s="85" t="s">
        <v>42</v>
      </c>
      <c r="B24" s="86"/>
      <c r="C24" s="86"/>
      <c r="D24" s="86"/>
      <c r="E24" s="86"/>
      <c r="F24" s="87"/>
      <c r="G24" s="3"/>
      <c r="H24" s="3"/>
    </row>
    <row r="25" spans="1:8" ht="20.100000000000001" customHeight="1" thickBot="1" x14ac:dyDescent="0.3">
      <c r="A25" s="12" t="s">
        <v>25</v>
      </c>
      <c r="B25" s="12" t="s">
        <v>8</v>
      </c>
      <c r="C25" s="12" t="s">
        <v>9</v>
      </c>
      <c r="D25" s="12" t="s">
        <v>10</v>
      </c>
      <c r="E25" s="12" t="s">
        <v>26</v>
      </c>
      <c r="F25" s="12" t="s">
        <v>44</v>
      </c>
      <c r="G25" s="1" t="s">
        <v>11</v>
      </c>
      <c r="H25" s="3"/>
    </row>
    <row r="26" spans="1:8" ht="15" customHeight="1" x14ac:dyDescent="0.25">
      <c r="A26" s="22" t="s">
        <v>13</v>
      </c>
      <c r="B26" s="91">
        <v>100</v>
      </c>
      <c r="C26" s="91">
        <v>100</v>
      </c>
      <c r="D26" s="91">
        <v>100</v>
      </c>
      <c r="E26" s="91"/>
      <c r="F26" s="92"/>
      <c r="G26" s="62">
        <f>AVERAGE(B26,C26,D26,E26,F26)</f>
        <v>100</v>
      </c>
      <c r="H26" s="3"/>
    </row>
    <row r="27" spans="1:8" ht="15" customHeight="1" x14ac:dyDescent="0.25">
      <c r="A27" s="17" t="s">
        <v>0</v>
      </c>
      <c r="B27" s="14">
        <v>100</v>
      </c>
      <c r="C27" s="14">
        <v>100</v>
      </c>
      <c r="D27" s="14">
        <v>100</v>
      </c>
      <c r="E27" s="14"/>
      <c r="F27" s="93"/>
      <c r="G27" s="60">
        <f t="shared" ref="G27:G34" si="2">AVERAGE(B27,C27,D27,E27,F27)</f>
        <v>100</v>
      </c>
      <c r="H27" s="3"/>
    </row>
    <row r="28" spans="1:8" ht="15" customHeight="1" x14ac:dyDescent="0.25">
      <c r="A28" s="17" t="s">
        <v>7</v>
      </c>
      <c r="B28" s="14">
        <v>85</v>
      </c>
      <c r="C28" s="14">
        <v>83</v>
      </c>
      <c r="D28" s="14">
        <v>86</v>
      </c>
      <c r="E28" s="14"/>
      <c r="F28" s="93"/>
      <c r="G28" s="60">
        <f t="shared" si="2"/>
        <v>84.666666666666671</v>
      </c>
      <c r="H28" s="3"/>
    </row>
    <row r="29" spans="1:8" ht="15" customHeight="1" x14ac:dyDescent="0.25">
      <c r="A29" s="17" t="s">
        <v>37</v>
      </c>
      <c r="B29" s="14">
        <v>70</v>
      </c>
      <c r="C29" s="14">
        <v>77</v>
      </c>
      <c r="D29" s="14">
        <v>79</v>
      </c>
      <c r="E29" s="14"/>
      <c r="F29" s="93"/>
      <c r="G29" s="60">
        <f t="shared" si="2"/>
        <v>75.333333333333329</v>
      </c>
      <c r="H29" s="3"/>
    </row>
    <row r="30" spans="1:8" ht="15" customHeight="1" x14ac:dyDescent="0.25">
      <c r="A30" s="17" t="s">
        <v>36</v>
      </c>
      <c r="B30" s="14">
        <v>59</v>
      </c>
      <c r="C30" s="14">
        <v>65</v>
      </c>
      <c r="D30" s="14">
        <v>68</v>
      </c>
      <c r="E30" s="14"/>
      <c r="F30" s="93"/>
      <c r="G30" s="60">
        <f t="shared" si="2"/>
        <v>64</v>
      </c>
      <c r="H30" s="3"/>
    </row>
    <row r="31" spans="1:8" ht="15" customHeight="1" x14ac:dyDescent="0.25">
      <c r="A31" s="17" t="s">
        <v>35</v>
      </c>
      <c r="B31" s="14">
        <v>49</v>
      </c>
      <c r="C31" s="14">
        <v>51</v>
      </c>
      <c r="D31" s="14">
        <v>55</v>
      </c>
      <c r="E31" s="14"/>
      <c r="F31" s="93"/>
      <c r="G31" s="60">
        <f t="shared" si="2"/>
        <v>51.666666666666664</v>
      </c>
      <c r="H31" s="3"/>
    </row>
    <row r="32" spans="1:8" ht="15" customHeight="1" x14ac:dyDescent="0.25">
      <c r="A32" s="17" t="s">
        <v>20</v>
      </c>
      <c r="B32" s="14">
        <v>23</v>
      </c>
      <c r="C32" s="14">
        <v>25</v>
      </c>
      <c r="D32" s="14">
        <v>26</v>
      </c>
      <c r="E32" s="14"/>
      <c r="F32" s="93"/>
      <c r="G32" s="60">
        <f t="shared" si="2"/>
        <v>24.666666666666668</v>
      </c>
      <c r="H32" s="3"/>
    </row>
    <row r="33" spans="1:8" ht="15" customHeight="1" x14ac:dyDescent="0.25">
      <c r="A33" s="17" t="s">
        <v>34</v>
      </c>
      <c r="B33" s="14">
        <v>7</v>
      </c>
      <c r="C33" s="14">
        <v>6</v>
      </c>
      <c r="D33" s="14">
        <v>8</v>
      </c>
      <c r="E33" s="14"/>
      <c r="F33" s="93"/>
      <c r="G33" s="60">
        <f t="shared" si="2"/>
        <v>7</v>
      </c>
      <c r="H33" s="3"/>
    </row>
    <row r="34" spans="1:8" ht="15" customHeight="1" thickBot="1" x14ac:dyDescent="0.3">
      <c r="A34" s="18" t="s">
        <v>33</v>
      </c>
      <c r="B34" s="16">
        <v>3</v>
      </c>
      <c r="C34" s="16">
        <v>2</v>
      </c>
      <c r="D34" s="16">
        <v>4</v>
      </c>
      <c r="E34" s="16"/>
      <c r="F34" s="94"/>
      <c r="G34" s="61">
        <f t="shared" si="2"/>
        <v>3</v>
      </c>
      <c r="H34" s="3"/>
    </row>
    <row r="35" spans="1:8" ht="15" customHeight="1" x14ac:dyDescent="0.25">
      <c r="A35" s="3"/>
      <c r="B35" s="3"/>
      <c r="C35" s="3"/>
      <c r="D35" s="9"/>
      <c r="E35" s="9"/>
      <c r="F35" s="3"/>
      <c r="G35" s="3"/>
      <c r="H35" s="3"/>
    </row>
    <row r="36" spans="1:8" s="56" customFormat="1" ht="15" customHeight="1" x14ac:dyDescent="0.25">
      <c r="A36" s="53"/>
      <c r="B36" s="53"/>
      <c r="C36" s="53"/>
      <c r="D36" s="53"/>
      <c r="E36" s="53"/>
      <c r="F36" s="53"/>
      <c r="G36" s="10"/>
      <c r="H36" s="10"/>
    </row>
    <row r="37" spans="1:8" s="56" customFormat="1" ht="15" customHeight="1" x14ac:dyDescent="0.25">
      <c r="A37" s="59"/>
      <c r="B37" s="59"/>
      <c r="C37" s="59"/>
      <c r="D37" s="59"/>
      <c r="E37" s="57"/>
      <c r="F37" s="57"/>
      <c r="G37" s="57"/>
      <c r="H37" s="10"/>
    </row>
    <row r="38" spans="1:8" s="56" customFormat="1" ht="15" customHeight="1" x14ac:dyDescent="0.25">
      <c r="A38" s="58"/>
      <c r="B38" s="11"/>
      <c r="C38" s="11"/>
      <c r="D38" s="11"/>
      <c r="E38" s="11"/>
      <c r="F38" s="11"/>
      <c r="G38" s="11"/>
      <c r="H38" s="10"/>
    </row>
    <row r="39" spans="1:8" s="56" customFormat="1" ht="15" customHeight="1" x14ac:dyDescent="0.25">
      <c r="A39" s="11"/>
      <c r="B39" s="11"/>
      <c r="C39" s="11"/>
      <c r="D39" s="11"/>
      <c r="E39" s="10"/>
      <c r="F39" s="10"/>
      <c r="G39" s="10"/>
      <c r="H39" s="10"/>
    </row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</sheetData>
  <mergeCells count="23">
    <mergeCell ref="A1:H1"/>
    <mergeCell ref="A2:A3"/>
    <mergeCell ref="B2:B3"/>
    <mergeCell ref="C2:C3"/>
    <mergeCell ref="D2:D3"/>
    <mergeCell ref="G2:G3"/>
    <mergeCell ref="H2:H3"/>
    <mergeCell ref="E3:F3"/>
    <mergeCell ref="A19:B19"/>
    <mergeCell ref="A21:B21"/>
    <mergeCell ref="A24:F24"/>
    <mergeCell ref="E5:F5"/>
    <mergeCell ref="E6:F6"/>
    <mergeCell ref="E7:F7"/>
    <mergeCell ref="A17:B17"/>
    <mergeCell ref="B4:H4"/>
    <mergeCell ref="E13:F13"/>
    <mergeCell ref="E14:F14"/>
    <mergeCell ref="E8:F8"/>
    <mergeCell ref="E9:F9"/>
    <mergeCell ref="E10:F10"/>
    <mergeCell ref="E11:F11"/>
    <mergeCell ref="E12:F12"/>
  </mergeCells>
  <conditionalFormatting sqref="H5:H13">
    <cfRule type="cellIs" dxfId="7" priority="3" operator="equal">
      <formula>"OK"</formula>
    </cfRule>
    <cfRule type="cellIs" dxfId="6" priority="4" operator="equal">
      <formula>"NO"</formula>
    </cfRule>
  </conditionalFormatting>
  <conditionalFormatting sqref="F2">
    <cfRule type="cellIs" dxfId="5" priority="1" operator="lessThanOrEqual">
      <formula>50%</formula>
    </cfRule>
    <cfRule type="cellIs" dxfId="4" priority="2" operator="greaterThan">
      <formula>50%</formula>
    </cfRule>
  </conditionalFormatting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workbookViewId="0">
      <selection sqref="A1:H1"/>
    </sheetView>
  </sheetViews>
  <sheetFormatPr defaultColWidth="8.85546875" defaultRowHeight="15" x14ac:dyDescent="0.25"/>
  <cols>
    <col min="1" max="1" width="17.7109375" style="3" customWidth="1"/>
    <col min="2" max="2" width="44.7109375" style="3" customWidth="1"/>
    <col min="3" max="3" width="41.7109375" style="3" customWidth="1"/>
    <col min="4" max="4" width="37.7109375" style="3" customWidth="1"/>
    <col min="5" max="5" width="31.7109375" style="3" customWidth="1"/>
    <col min="6" max="6" width="13.7109375" style="3" customWidth="1"/>
    <col min="7" max="7" width="42.7109375" style="3" customWidth="1"/>
    <col min="8" max="9" width="8.7109375" style="3" customWidth="1"/>
    <col min="10" max="16384" width="8.85546875" style="3"/>
  </cols>
  <sheetData>
    <row r="1" spans="1:9" ht="30" customHeight="1" thickBot="1" x14ac:dyDescent="0.3">
      <c r="A1" s="88" t="s">
        <v>41</v>
      </c>
      <c r="B1" s="89"/>
      <c r="C1" s="89"/>
      <c r="D1" s="89"/>
      <c r="E1" s="89"/>
      <c r="F1" s="89"/>
      <c r="G1" s="89"/>
      <c r="H1" s="90"/>
      <c r="I1" s="55"/>
    </row>
    <row r="2" spans="1:9" ht="30" customHeight="1" thickBot="1" x14ac:dyDescent="0.3">
      <c r="A2" s="82"/>
      <c r="B2" s="70" t="s">
        <v>38</v>
      </c>
      <c r="C2" s="70" t="s">
        <v>45</v>
      </c>
      <c r="D2" s="70" t="s">
        <v>31</v>
      </c>
      <c r="E2" s="2" t="s">
        <v>18</v>
      </c>
      <c r="F2" s="19">
        <f>B14/E14</f>
        <v>0.44444444444444442</v>
      </c>
      <c r="G2" s="70" t="s">
        <v>32</v>
      </c>
      <c r="H2" s="68" t="s">
        <v>12</v>
      </c>
    </row>
    <row r="3" spans="1:9" ht="30" customHeight="1" thickBot="1" x14ac:dyDescent="0.3">
      <c r="A3" s="83"/>
      <c r="B3" s="70"/>
      <c r="C3" s="70"/>
      <c r="D3" s="70"/>
      <c r="E3" s="74" t="s">
        <v>24</v>
      </c>
      <c r="F3" s="75"/>
      <c r="G3" s="70"/>
      <c r="H3" s="69"/>
    </row>
    <row r="4" spans="1:9" ht="20.100000000000001" customHeight="1" thickBot="1" x14ac:dyDescent="0.3">
      <c r="A4" s="12" t="s">
        <v>25</v>
      </c>
      <c r="B4" s="71" t="s">
        <v>14</v>
      </c>
      <c r="C4" s="84"/>
      <c r="D4" s="72"/>
      <c r="E4" s="72"/>
      <c r="F4" s="72"/>
      <c r="G4" s="72"/>
      <c r="H4" s="73"/>
    </row>
    <row r="5" spans="1:9" ht="15" customHeight="1" x14ac:dyDescent="0.25">
      <c r="A5" s="22" t="s">
        <v>13</v>
      </c>
      <c r="B5" s="46">
        <v>100</v>
      </c>
      <c r="C5" s="24">
        <f>G26</f>
        <v>100</v>
      </c>
      <c r="D5" s="49"/>
      <c r="E5" s="79">
        <f t="shared" ref="E5:E13" si="0">B5*($B$14/$E$14) +C5*(($E$14-$B$14)/$E$14)</f>
        <v>100</v>
      </c>
      <c r="F5" s="79"/>
      <c r="G5" s="20">
        <v>100</v>
      </c>
      <c r="H5" s="25" t="str">
        <f>IF(E5=100,"OK","NO")</f>
        <v>OK</v>
      </c>
    </row>
    <row r="6" spans="1:9" ht="15" customHeight="1" x14ac:dyDescent="0.25">
      <c r="A6" s="17" t="s">
        <v>0</v>
      </c>
      <c r="B6" s="47">
        <v>100</v>
      </c>
      <c r="C6" s="26">
        <f t="shared" ref="C6:C13" si="1">G27</f>
        <v>100</v>
      </c>
      <c r="D6" s="50"/>
      <c r="E6" s="78">
        <f t="shared" si="0"/>
        <v>100</v>
      </c>
      <c r="F6" s="78"/>
      <c r="G6" s="13" t="s">
        <v>15</v>
      </c>
      <c r="H6" s="27" t="str">
        <f>IF(AND(E6&gt;=90,E6&lt;=100),"OK","NO")</f>
        <v>OK</v>
      </c>
    </row>
    <row r="7" spans="1:9" ht="15" customHeight="1" x14ac:dyDescent="0.25">
      <c r="A7" s="17" t="s">
        <v>7</v>
      </c>
      <c r="B7" s="47">
        <v>80</v>
      </c>
      <c r="C7" s="26">
        <f t="shared" si="1"/>
        <v>84.666666666666671</v>
      </c>
      <c r="D7" s="50"/>
      <c r="E7" s="78">
        <f t="shared" si="0"/>
        <v>82.592592592592609</v>
      </c>
      <c r="F7" s="78"/>
      <c r="G7" s="13" t="s">
        <v>1</v>
      </c>
      <c r="H7" s="27" t="str">
        <f>IF(AND(E7&gt;=55,E7&lt;=95),"OK","NO")</f>
        <v>OK</v>
      </c>
    </row>
    <row r="8" spans="1:9" ht="15" customHeight="1" x14ac:dyDescent="0.25">
      <c r="A8" s="17" t="s">
        <v>37</v>
      </c>
      <c r="B8" s="47">
        <v>65</v>
      </c>
      <c r="C8" s="26">
        <f t="shared" si="1"/>
        <v>75.333333333333329</v>
      </c>
      <c r="D8" s="50"/>
      <c r="E8" s="78">
        <f t="shared" si="0"/>
        <v>70.740740740740733</v>
      </c>
      <c r="F8" s="78"/>
      <c r="G8" s="13" t="s">
        <v>16</v>
      </c>
      <c r="H8" s="28" t="s">
        <v>16</v>
      </c>
    </row>
    <row r="9" spans="1:9" ht="15" customHeight="1" x14ac:dyDescent="0.25">
      <c r="A9" s="17" t="s">
        <v>36</v>
      </c>
      <c r="B9" s="47">
        <v>35</v>
      </c>
      <c r="C9" s="26">
        <f t="shared" si="1"/>
        <v>64</v>
      </c>
      <c r="D9" s="50"/>
      <c r="E9" s="78">
        <f t="shared" si="0"/>
        <v>51.111111111111114</v>
      </c>
      <c r="F9" s="78"/>
      <c r="G9" s="13" t="s">
        <v>2</v>
      </c>
      <c r="H9" s="27" t="str">
        <f>IF(AND(E9&gt;=25,E9&lt;=60),"OK","NO")</f>
        <v>OK</v>
      </c>
    </row>
    <row r="10" spans="1:9" ht="15" customHeight="1" x14ac:dyDescent="0.25">
      <c r="A10" s="17" t="s">
        <v>35</v>
      </c>
      <c r="B10" s="47">
        <v>20</v>
      </c>
      <c r="C10" s="26">
        <f t="shared" si="1"/>
        <v>51.666666666666664</v>
      </c>
      <c r="D10" s="50"/>
      <c r="E10" s="78">
        <f t="shared" si="0"/>
        <v>37.592592592592595</v>
      </c>
      <c r="F10" s="78"/>
      <c r="G10" s="13" t="s">
        <v>3</v>
      </c>
      <c r="H10" s="27" t="str">
        <f>IF(AND(E10&gt;=15,E10&lt;=45),"OK","NO")</f>
        <v>OK</v>
      </c>
    </row>
    <row r="11" spans="1:9" ht="15" customHeight="1" x14ac:dyDescent="0.25">
      <c r="A11" s="17" t="s">
        <v>20</v>
      </c>
      <c r="B11" s="47">
        <v>9</v>
      </c>
      <c r="C11" s="26">
        <f t="shared" si="1"/>
        <v>24.666666666666668</v>
      </c>
      <c r="D11" s="50"/>
      <c r="E11" s="78">
        <f t="shared" si="0"/>
        <v>17.703703703703702</v>
      </c>
      <c r="F11" s="78"/>
      <c r="G11" s="29" t="s">
        <v>4</v>
      </c>
      <c r="H11" s="27" t="str">
        <f>IF(AND(E11&gt;=5,E11&lt;=25),"OK","NO")</f>
        <v>OK</v>
      </c>
    </row>
    <row r="12" spans="1:9" ht="15" customHeight="1" x14ac:dyDescent="0.25">
      <c r="A12" s="17" t="s">
        <v>34</v>
      </c>
      <c r="B12" s="47">
        <v>5</v>
      </c>
      <c r="C12" s="26">
        <f t="shared" si="1"/>
        <v>7</v>
      </c>
      <c r="D12" s="50"/>
      <c r="E12" s="78">
        <f t="shared" si="0"/>
        <v>6.1111111111111116</v>
      </c>
      <c r="F12" s="78"/>
      <c r="G12" s="13" t="s">
        <v>5</v>
      </c>
      <c r="H12" s="27" t="str">
        <f>IF(AND(E12&gt;=0,E12&lt;=10),"OK","NO")</f>
        <v>OK</v>
      </c>
    </row>
    <row r="13" spans="1:9" ht="15" customHeight="1" thickBot="1" x14ac:dyDescent="0.3">
      <c r="A13" s="18" t="s">
        <v>33</v>
      </c>
      <c r="B13" s="48">
        <v>2</v>
      </c>
      <c r="C13" s="30">
        <f t="shared" si="1"/>
        <v>3</v>
      </c>
      <c r="D13" s="51"/>
      <c r="E13" s="77">
        <f t="shared" si="0"/>
        <v>2.5555555555555554</v>
      </c>
      <c r="F13" s="77"/>
      <c r="G13" s="15" t="s">
        <v>6</v>
      </c>
      <c r="H13" s="31" t="str">
        <f>IF(AND(E13&gt;=0,E13&lt;=5),"OK","NO")</f>
        <v>OK</v>
      </c>
    </row>
    <row r="14" spans="1:9" ht="20.100000000000001" customHeight="1" thickBot="1" x14ac:dyDescent="0.3">
      <c r="A14" s="1" t="s">
        <v>22</v>
      </c>
      <c r="B14" s="52">
        <f>G38</f>
        <v>8</v>
      </c>
      <c r="C14" s="44"/>
      <c r="D14" s="40"/>
      <c r="E14" s="76">
        <v>18</v>
      </c>
      <c r="F14" s="76"/>
      <c r="G14" s="38"/>
      <c r="H14" s="39"/>
    </row>
    <row r="15" spans="1:9" ht="20.100000000000001" customHeight="1" thickBot="1" x14ac:dyDescent="0.3">
      <c r="A15" s="12" t="s">
        <v>23</v>
      </c>
      <c r="B15" s="40" t="s">
        <v>46</v>
      </c>
      <c r="C15" s="41" t="s">
        <v>19</v>
      </c>
      <c r="D15" s="42"/>
      <c r="E15" s="45"/>
      <c r="F15" s="45"/>
      <c r="G15" s="38"/>
      <c r="H15" s="39"/>
    </row>
    <row r="16" spans="1:9" ht="15" customHeight="1" thickBot="1" x14ac:dyDescent="0.3">
      <c r="A16" s="23"/>
      <c r="B16" s="33"/>
    </row>
    <row r="17" spans="1:9" ht="20.100000000000001" customHeight="1" thickBot="1" x14ac:dyDescent="0.3">
      <c r="A17" s="66" t="s">
        <v>17</v>
      </c>
      <c r="B17" s="67"/>
      <c r="C17" s="4"/>
    </row>
    <row r="18" spans="1:9" ht="15" customHeight="1" thickBot="1" x14ac:dyDescent="0.3">
      <c r="A18" s="5"/>
      <c r="B18" s="37" t="s">
        <v>27</v>
      </c>
      <c r="C18" s="6"/>
      <c r="D18" s="34"/>
      <c r="E18" s="34"/>
      <c r="F18" s="32"/>
      <c r="G18" s="33"/>
      <c r="H18" s="33"/>
      <c r="I18" s="33"/>
    </row>
    <row r="19" spans="1:9" ht="15" customHeight="1" thickBot="1" x14ac:dyDescent="0.3">
      <c r="A19" s="63"/>
      <c r="B19" s="65"/>
      <c r="C19" s="6"/>
      <c r="D19" s="34"/>
      <c r="E19" s="34"/>
      <c r="F19" s="32"/>
      <c r="G19" s="43"/>
      <c r="H19" s="33"/>
      <c r="I19" s="33"/>
    </row>
    <row r="20" spans="1:9" ht="15" customHeight="1" thickBot="1" x14ac:dyDescent="0.3">
      <c r="A20" s="7"/>
      <c r="B20" s="35" t="s">
        <v>29</v>
      </c>
      <c r="C20" s="6"/>
      <c r="D20" s="34"/>
      <c r="E20" s="34"/>
      <c r="F20" s="32"/>
      <c r="G20" s="10"/>
      <c r="H20" s="33"/>
      <c r="I20" s="33"/>
    </row>
    <row r="21" spans="1:9" ht="15" customHeight="1" thickBot="1" x14ac:dyDescent="0.3">
      <c r="A21" s="63"/>
      <c r="B21" s="64"/>
      <c r="C21" s="6"/>
      <c r="D21" s="34"/>
      <c r="E21" s="34"/>
      <c r="F21" s="32"/>
      <c r="G21" s="33"/>
      <c r="H21" s="33"/>
      <c r="I21" s="33"/>
    </row>
    <row r="22" spans="1:9" ht="15" customHeight="1" thickBot="1" x14ac:dyDescent="0.3">
      <c r="A22" s="8"/>
      <c r="B22" s="36" t="s">
        <v>28</v>
      </c>
      <c r="C22" s="6"/>
      <c r="D22" s="34"/>
      <c r="E22" s="34"/>
      <c r="F22" s="32"/>
      <c r="G22" s="33"/>
      <c r="H22" s="33"/>
      <c r="I22" s="33"/>
    </row>
    <row r="23" spans="1:9" ht="15" customHeight="1" thickBot="1" x14ac:dyDescent="0.3">
      <c r="F23" s="34"/>
      <c r="G23" s="32"/>
    </row>
    <row r="24" spans="1:9" ht="20.100000000000001" customHeight="1" thickBot="1" x14ac:dyDescent="0.3">
      <c r="A24" s="85" t="s">
        <v>42</v>
      </c>
      <c r="B24" s="86"/>
      <c r="C24" s="86"/>
      <c r="D24" s="86"/>
      <c r="E24" s="86"/>
      <c r="F24" s="87"/>
    </row>
    <row r="25" spans="1:9" ht="20.100000000000001" customHeight="1" thickBot="1" x14ac:dyDescent="0.3">
      <c r="A25" s="12" t="s">
        <v>25</v>
      </c>
      <c r="B25" s="12" t="s">
        <v>8</v>
      </c>
      <c r="C25" s="12" t="s">
        <v>9</v>
      </c>
      <c r="D25" s="12" t="s">
        <v>10</v>
      </c>
      <c r="E25" s="12" t="s">
        <v>26</v>
      </c>
      <c r="F25" s="12" t="s">
        <v>44</v>
      </c>
      <c r="G25" s="1" t="s">
        <v>11</v>
      </c>
    </row>
    <row r="26" spans="1:9" ht="15" customHeight="1" x14ac:dyDescent="0.25">
      <c r="A26" s="22" t="s">
        <v>13</v>
      </c>
      <c r="B26" s="91">
        <v>100</v>
      </c>
      <c r="C26" s="91">
        <v>100</v>
      </c>
      <c r="D26" s="91">
        <v>100</v>
      </c>
      <c r="E26" s="91"/>
      <c r="F26" s="92"/>
      <c r="G26" s="62">
        <f>AVERAGE(B26,C26,D26,E26,F26)</f>
        <v>100</v>
      </c>
    </row>
    <row r="27" spans="1:9" ht="15" customHeight="1" x14ac:dyDescent="0.25">
      <c r="A27" s="17" t="s">
        <v>0</v>
      </c>
      <c r="B27" s="14">
        <v>100</v>
      </c>
      <c r="C27" s="14">
        <v>100</v>
      </c>
      <c r="D27" s="14">
        <v>100</v>
      </c>
      <c r="E27" s="14"/>
      <c r="F27" s="93"/>
      <c r="G27" s="60">
        <f t="shared" ref="G27:G34" si="2">AVERAGE(B27,C27,D27,E27,F27)</f>
        <v>100</v>
      </c>
    </row>
    <row r="28" spans="1:9" ht="15" customHeight="1" x14ac:dyDescent="0.25">
      <c r="A28" s="17" t="s">
        <v>7</v>
      </c>
      <c r="B28" s="14">
        <v>85</v>
      </c>
      <c r="C28" s="14">
        <v>83</v>
      </c>
      <c r="D28" s="14">
        <v>86</v>
      </c>
      <c r="E28" s="14"/>
      <c r="F28" s="93"/>
      <c r="G28" s="60">
        <f t="shared" si="2"/>
        <v>84.666666666666671</v>
      </c>
    </row>
    <row r="29" spans="1:9" ht="15" customHeight="1" x14ac:dyDescent="0.25">
      <c r="A29" s="17" t="s">
        <v>37</v>
      </c>
      <c r="B29" s="14">
        <v>70</v>
      </c>
      <c r="C29" s="14">
        <v>77</v>
      </c>
      <c r="D29" s="14">
        <v>79</v>
      </c>
      <c r="E29" s="14"/>
      <c r="F29" s="93"/>
      <c r="G29" s="60">
        <f t="shared" si="2"/>
        <v>75.333333333333329</v>
      </c>
    </row>
    <row r="30" spans="1:9" ht="15" customHeight="1" x14ac:dyDescent="0.25">
      <c r="A30" s="17" t="s">
        <v>36</v>
      </c>
      <c r="B30" s="14">
        <v>59</v>
      </c>
      <c r="C30" s="14">
        <v>65</v>
      </c>
      <c r="D30" s="14">
        <v>68</v>
      </c>
      <c r="E30" s="14"/>
      <c r="F30" s="93"/>
      <c r="G30" s="60">
        <f t="shared" si="2"/>
        <v>64</v>
      </c>
    </row>
    <row r="31" spans="1:9" ht="15" customHeight="1" x14ac:dyDescent="0.25">
      <c r="A31" s="17" t="s">
        <v>35</v>
      </c>
      <c r="B31" s="14">
        <v>49</v>
      </c>
      <c r="C31" s="14">
        <v>51</v>
      </c>
      <c r="D31" s="14">
        <v>55</v>
      </c>
      <c r="E31" s="14"/>
      <c r="F31" s="93"/>
      <c r="G31" s="60">
        <f t="shared" si="2"/>
        <v>51.666666666666664</v>
      </c>
    </row>
    <row r="32" spans="1:9" ht="15" customHeight="1" x14ac:dyDescent="0.25">
      <c r="A32" s="17" t="s">
        <v>20</v>
      </c>
      <c r="B32" s="14">
        <v>23</v>
      </c>
      <c r="C32" s="14">
        <v>25</v>
      </c>
      <c r="D32" s="14">
        <v>26</v>
      </c>
      <c r="E32" s="14"/>
      <c r="F32" s="93"/>
      <c r="G32" s="60">
        <f t="shared" si="2"/>
        <v>24.666666666666668</v>
      </c>
    </row>
    <row r="33" spans="1:7" ht="15" customHeight="1" x14ac:dyDescent="0.25">
      <c r="A33" s="17" t="s">
        <v>34</v>
      </c>
      <c r="B33" s="14">
        <v>7</v>
      </c>
      <c r="C33" s="14">
        <v>6</v>
      </c>
      <c r="D33" s="14">
        <v>8</v>
      </c>
      <c r="E33" s="14"/>
      <c r="F33" s="93"/>
      <c r="G33" s="60">
        <f t="shared" si="2"/>
        <v>7</v>
      </c>
    </row>
    <row r="34" spans="1:7" ht="15" customHeight="1" thickBot="1" x14ac:dyDescent="0.3">
      <c r="A34" s="18" t="s">
        <v>33</v>
      </c>
      <c r="B34" s="16">
        <v>3</v>
      </c>
      <c r="C34" s="16">
        <v>2</v>
      </c>
      <c r="D34" s="16">
        <v>4</v>
      </c>
      <c r="E34" s="16"/>
      <c r="F34" s="94"/>
      <c r="G34" s="61">
        <f t="shared" si="2"/>
        <v>3</v>
      </c>
    </row>
    <row r="35" spans="1:7" ht="15" customHeight="1" thickBot="1" x14ac:dyDescent="0.3">
      <c r="D35" s="9"/>
      <c r="E35" s="9"/>
    </row>
    <row r="36" spans="1:7" ht="20.100000000000001" customHeight="1" thickBot="1" x14ac:dyDescent="0.3">
      <c r="A36" s="85" t="s">
        <v>21</v>
      </c>
      <c r="B36" s="86"/>
      <c r="C36" s="86"/>
      <c r="D36" s="86"/>
      <c r="E36" s="86"/>
      <c r="F36" s="87"/>
    </row>
    <row r="37" spans="1:7" ht="20.100000000000001" customHeight="1" thickBot="1" x14ac:dyDescent="0.3">
      <c r="A37" s="12" t="s">
        <v>43</v>
      </c>
      <c r="B37" s="12" t="s">
        <v>8</v>
      </c>
      <c r="C37" s="12" t="s">
        <v>9</v>
      </c>
      <c r="D37" s="12" t="s">
        <v>10</v>
      </c>
      <c r="E37" s="12" t="s">
        <v>26</v>
      </c>
      <c r="F37" s="12" t="s">
        <v>44</v>
      </c>
      <c r="G37" s="12" t="s">
        <v>11</v>
      </c>
    </row>
    <row r="38" spans="1:7" ht="15" customHeight="1" thickBot="1" x14ac:dyDescent="0.3">
      <c r="A38" s="54" t="s">
        <v>22</v>
      </c>
      <c r="B38" s="95">
        <v>9</v>
      </c>
      <c r="C38" s="95">
        <v>8</v>
      </c>
      <c r="D38" s="95">
        <v>7</v>
      </c>
      <c r="E38" s="95"/>
      <c r="F38" s="95"/>
      <c r="G38" s="96">
        <f>AVERAGE(B38,C38,D38,E38,F38)</f>
        <v>8</v>
      </c>
    </row>
  </sheetData>
  <mergeCells count="24">
    <mergeCell ref="A21:B21"/>
    <mergeCell ref="A2:A3"/>
    <mergeCell ref="B2:B3"/>
    <mergeCell ref="G2:G3"/>
    <mergeCell ref="H2:H3"/>
    <mergeCell ref="E3:F3"/>
    <mergeCell ref="A17:B17"/>
    <mergeCell ref="A19:B19"/>
    <mergeCell ref="A1:H1"/>
    <mergeCell ref="A24:F24"/>
    <mergeCell ref="A36:F36"/>
    <mergeCell ref="E5:F5"/>
    <mergeCell ref="E6:F6"/>
    <mergeCell ref="E7:F7"/>
    <mergeCell ref="B4:H4"/>
    <mergeCell ref="E8:F8"/>
    <mergeCell ref="E9:F9"/>
    <mergeCell ref="E10:F10"/>
    <mergeCell ref="E11:F11"/>
    <mergeCell ref="E12:F12"/>
    <mergeCell ref="E13:F13"/>
    <mergeCell ref="E14:F14"/>
    <mergeCell ref="C2:C3"/>
    <mergeCell ref="D2:D3"/>
  </mergeCells>
  <phoneticPr fontId="8" type="noConversion"/>
  <conditionalFormatting sqref="H5:H13">
    <cfRule type="cellIs" dxfId="3" priority="3" operator="equal">
      <formula>"OK"</formula>
    </cfRule>
    <cfRule type="cellIs" dxfId="2" priority="4" operator="equal">
      <formula>"NO"</formula>
    </cfRule>
  </conditionalFormatting>
  <conditionalFormatting sqref="F2">
    <cfRule type="cellIs" dxfId="1" priority="1" operator="lessThanOrEqual">
      <formula>50%</formula>
    </cfRule>
    <cfRule type="cellIs" dxfId="0" priority="2" operator="greaterThan">
      <formula>50%</formula>
    </cfRule>
  </conditionalFormatting>
  <pageMargins left="0.7" right="0.7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8EF4D307F284785987ABB0DADF9A0" ma:contentTypeVersion="11" ma:contentTypeDescription="Create a new document." ma:contentTypeScope="" ma:versionID="c71c0e4a02039ef26346bb1e23a2e9a3">
  <xsd:schema xmlns:xsd="http://www.w3.org/2001/XMLSchema" xmlns:xs="http://www.w3.org/2001/XMLSchema" xmlns:p="http://schemas.microsoft.com/office/2006/metadata/properties" xmlns:ns2="239da0cb-d9fc-419d-8511-7b2cfc9eae08" xmlns:ns3="b90ed99a-36ab-4a30-84bf-9679b7195a55" targetNamespace="http://schemas.microsoft.com/office/2006/metadata/properties" ma:root="true" ma:fieldsID="3a6ccb302cd50d1d0f1c3e1414324fbc" ns2:_="" ns3:_="">
    <xsd:import namespace="239da0cb-d9fc-419d-8511-7b2cfc9eae08"/>
    <xsd:import namespace="b90ed99a-36ab-4a30-84bf-9679b7195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da0cb-d9fc-419d-8511-7b2cfc9ea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ed99a-36ab-4a30-84bf-9679b7195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054D04-1141-4154-8E82-CC2E151481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628E4-5EE5-43C3-A082-47E442F2C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da0cb-d9fc-419d-8511-7b2cfc9eae08"/>
    <ds:schemaRef ds:uri="b90ed99a-36ab-4a30-84bf-9679b7195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46AD7E-F2DE-4CF7-8B1C-E3D762CD59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TP 1</vt:lpstr>
      <vt:lpstr>TP 2</vt:lpstr>
      <vt:lpstr>TP 3</vt:lpstr>
      <vt:lpstr>TP AVG</vt:lpstr>
      <vt:lpstr>TP AVG - Asphalt AVG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0x0101005818EF4D307F284785987ABB0DADF9A0</vt:lpwstr>
  </property>
</Properties>
</file>