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4355" windowHeight="1050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Report19!$A$11:$E$31</definedName>
    <definedName name="_xlnm.Print_Area" localSheetId="0">Report20!$A$11:$C$164</definedName>
    <definedName name="_xlnm.Print_Area" localSheetId="11">Report21!$A$11:$E$52</definedName>
    <definedName name="_xlnm.Print_Area" localSheetId="12">Report22!$A$11:$C$20</definedName>
    <definedName name="_xlnm.Print_Area" localSheetId="13">Report23!$A$9:$F$59</definedName>
    <definedName name="_xlnm.Print_Area" localSheetId="1">Report5!$A$10:$D$96</definedName>
    <definedName name="_xlnm.Print_Area" localSheetId="2">Report6!$A$10:$E$65</definedName>
    <definedName name="_xlnm.Print_Area" localSheetId="3">Report6A!$A$10:$F$54</definedName>
    <definedName name="_xlnm.Print_Area" localSheetId="4">Report7!$A$10:$D$47</definedName>
    <definedName name="_xlnm.Print_Area" localSheetId="5">Report8!$A$10:$D$47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C46" i="17"/>
  <c r="F46" i="17" s="1"/>
  <c r="D45" i="17"/>
  <c r="C45" i="17"/>
  <c r="F45" i="17"/>
  <c r="F44" i="17"/>
  <c r="E44" i="17"/>
  <c r="D42" i="17"/>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s="1"/>
  <c r="E20" i="17" s="1"/>
  <c r="F20" i="17" s="1"/>
  <c r="C19" i="17"/>
  <c r="F19" i="17" s="1"/>
  <c r="E18" i="17"/>
  <c r="F18" i="17"/>
  <c r="D16" i="17"/>
  <c r="C16" i="17"/>
  <c r="F16" i="17" s="1"/>
  <c r="E15" i="17"/>
  <c r="F15" i="17"/>
  <c r="E13" i="17"/>
  <c r="F13" i="17"/>
  <c r="E12" i="17"/>
  <c r="F12" i="17"/>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F26" i="10"/>
  <c r="D26" i="10"/>
  <c r="E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47" i="9"/>
  <c r="C47" i="8"/>
  <c r="F47" i="7"/>
  <c r="F31" i="7"/>
  <c r="F49" i="7" s="1"/>
  <c r="F26" i="7"/>
  <c r="F22" i="7"/>
  <c r="F18" i="7"/>
  <c r="E63" i="6"/>
  <c r="E65" i="6" s="1"/>
  <c r="E57" i="6"/>
  <c r="E51" i="6"/>
  <c r="E46" i="6"/>
  <c r="E38" i="6"/>
  <c r="E32" i="6"/>
  <c r="E27" i="6"/>
  <c r="E21" i="6"/>
  <c r="E15" i="6"/>
  <c r="D92" i="5"/>
  <c r="D89" i="5"/>
  <c r="D81" i="5"/>
  <c r="D91" i="5" s="1"/>
  <c r="D93" i="5" s="1"/>
  <c r="D73" i="5"/>
  <c r="D65" i="5"/>
  <c r="D57" i="5"/>
  <c r="D49" i="5"/>
  <c r="D41" i="5"/>
  <c r="D33" i="5"/>
  <c r="D25" i="5"/>
  <c r="D17" i="5"/>
  <c r="E16" i="17"/>
  <c r="E19" i="17"/>
  <c r="C20" i="17"/>
  <c r="E45" i="17"/>
  <c r="E46" i="17" l="1"/>
  <c r="E42" i="17"/>
  <c r="E25" i="17"/>
  <c r="F25" i="17" s="1"/>
</calcChain>
</file>

<file path=xl/sharedStrings.xml><?xml version="1.0" encoding="utf-8"?>
<sst xmlns="http://schemas.openxmlformats.org/spreadsheetml/2006/main" count="1006" uniqueCount="306">
  <si>
    <t>JOHN DEMPSEY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</si>
  <si>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</si>
  <si>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</si>
  <si>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</si>
  <si>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</si>
  <si>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</si>
  <si>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</si>
  <si>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</si>
  <si>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</si>
  <si>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</si>
  <si>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UNIVERSITY OF CONNECTICUT HEALTH CENTER</t>
  </si>
  <si>
    <t>Affiliate Description</t>
  </si>
  <si>
    <t xml:space="preserve">Academic Health Center </t>
  </si>
  <si>
    <t xml:space="preserve">Affiliate type of service </t>
  </si>
  <si>
    <t>Parent Corporation</t>
  </si>
  <si>
    <t>Tax Status</t>
  </si>
  <si>
    <t>Not for Profit</t>
  </si>
  <si>
    <t>Street Address</t>
  </si>
  <si>
    <t>263 Farmington Avenue, Farmington, CT</t>
  </si>
  <si>
    <t xml:space="preserve">Town </t>
  </si>
  <si>
    <t>Farmington</t>
  </si>
  <si>
    <t>State</t>
  </si>
  <si>
    <t>Connecticut</t>
  </si>
  <si>
    <t>Zip Code</t>
  </si>
  <si>
    <t xml:space="preserve">06030 - </t>
  </si>
  <si>
    <t>CEO Name</t>
  </si>
  <si>
    <t>Andrew Agwunobi, M.D., M.P.H.</t>
  </si>
  <si>
    <t>CEO Title</t>
  </si>
  <si>
    <t>Interim Executive Vice President for Health Affair</t>
  </si>
  <si>
    <t>CT Agent Name</t>
  </si>
  <si>
    <t>George Jepsen, Attorney General</t>
  </si>
  <si>
    <t>CT Agent Company</t>
  </si>
  <si>
    <t>State of CT</t>
  </si>
  <si>
    <t>CT Agent Company Street Address</t>
  </si>
  <si>
    <t>55 Elm Street, Hartford, CT</t>
  </si>
  <si>
    <t xml:space="preserve">CT Agent Town </t>
  </si>
  <si>
    <t>Hartford</t>
  </si>
  <si>
    <t>CT Agent State</t>
  </si>
  <si>
    <t>CT Agent Zip Code</t>
  </si>
  <si>
    <t xml:space="preserve">06106 - </t>
  </si>
  <si>
    <t xml:space="preserve">B.      </t>
  </si>
  <si>
    <t>CENTRAL ADMINISTRATION AND FINANCE</t>
  </si>
  <si>
    <t>Statutory Entity</t>
  </si>
  <si>
    <t>Affilate Support Services</t>
  </si>
  <si>
    <t>263 Farmington Avenue</t>
  </si>
  <si>
    <t xml:space="preserve">Farmington </t>
  </si>
  <si>
    <t>Carolle Andrews / Jeffrey P. Geoghegan</t>
  </si>
  <si>
    <t>CAO / CFO</t>
  </si>
  <si>
    <t>55 Elm Street</t>
  </si>
  <si>
    <t xml:space="preserve">C.      </t>
  </si>
  <si>
    <t>CORRECTIONAL MANAGED HEALTH CARE</t>
  </si>
  <si>
    <t>MANAGEMENT AND PROVISION OF HEALTH CARE SERVICES FOR THE DEPARTMENT OF CORRECTION.</t>
  </si>
  <si>
    <t>Managed Care</t>
  </si>
  <si>
    <t>Robert Trestman</t>
  </si>
  <si>
    <t>Executive Director</t>
  </si>
  <si>
    <t xml:space="preserve">D.      </t>
  </si>
  <si>
    <t>Hospital Operations</t>
  </si>
  <si>
    <t>Hospital</t>
  </si>
  <si>
    <t>Anne Diamond</t>
  </si>
  <si>
    <t>Chief Executive Officer</t>
  </si>
  <si>
    <t xml:space="preserve">E.      </t>
  </si>
  <si>
    <t>UCONN MEDICAL GROUP</t>
  </si>
  <si>
    <t xml:space="preserve">Faculty Group Practice </t>
  </si>
  <si>
    <t>Physicians Services</t>
  </si>
  <si>
    <t>Denis Lafreniere, M.D.</t>
  </si>
  <si>
    <t>Medical Director, UMG Associate Dean</t>
  </si>
  <si>
    <t xml:space="preserve">F.      </t>
  </si>
  <si>
    <t>UNIVERSITY DENTISTS</t>
  </si>
  <si>
    <t>FACULTY GROUP PRACTICE</t>
  </si>
  <si>
    <t>Dr. Steven M. Lepowsky</t>
  </si>
  <si>
    <t>Senior Associate Dean Education and Patient Care</t>
  </si>
  <si>
    <t xml:space="preserve">G.      </t>
  </si>
  <si>
    <t>UNIVERSITY OF CONNECTICUT HEALTH CENTER FINANCE CORPORATION</t>
  </si>
  <si>
    <t>STATUTORY ENTITY</t>
  </si>
  <si>
    <t>Scott Jordan</t>
  </si>
  <si>
    <t>Executive VP for Administration and CFO</t>
  </si>
  <si>
    <t xml:space="preserve">H.      </t>
  </si>
  <si>
    <t>UNIVERSITY OF CONNECTICUT SCHOOL OF DENTAL MEDICINE</t>
  </si>
  <si>
    <t xml:space="preserve">School of Dental Medicine- Academic and Research </t>
  </si>
  <si>
    <t>Health Education Services</t>
  </si>
  <si>
    <t>263 Farmington Avenue, Farmington,CT</t>
  </si>
  <si>
    <t>Dr. R. Lamont MacNeil, D.D.S., M.Dent.Sc.</t>
  </si>
  <si>
    <t>Dean, School of Dental Medicine</t>
  </si>
  <si>
    <t xml:space="preserve">I.      </t>
  </si>
  <si>
    <t>UNIVERSITY OF CONNECTICUT SCHOOL OF MEDICINE</t>
  </si>
  <si>
    <t>SCHOOL OF MEDICINE - ACADEMIC AND RESEARCH</t>
  </si>
  <si>
    <t>Bruce T. Liang, M.D., F.A.C.C.</t>
  </si>
  <si>
    <t>Interim Dean, School of Medicine</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</si>
  <si>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</si>
  <si>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</si>
  <si>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</si>
  <si>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</si>
  <si>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</si>
  <si>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</si>
  <si>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</si>
  <si>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</si>
  <si>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</si>
  <si>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</si>
  <si>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</si>
  <si>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</si>
  <si>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</si>
  <si>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</si>
  <si>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</si>
  <si>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</si>
  <si>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</si>
  <si>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</si>
  <si>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</si>
  <si>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</si>
  <si>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</si>
  <si>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</si>
  <si>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</si>
  <si>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</si>
  <si>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</si>
  <si>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</si>
  <si>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</si>
  <si>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</si>
  <si>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</si>
  <si>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</si>
  <si>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</si>
  <si>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</si>
  <si>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</si>
  <si>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</si>
  <si>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</si>
  <si>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</si>
  <si>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</si>
  <si>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</si>
  <si>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</si>
  <si>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</si>
  <si>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</si>
  <si>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Revenue from Services  </t>
  </si>
  <si>
    <t>09/30/2014</t>
  </si>
  <si>
    <t>Purchase of Goods &amp; services  </t>
  </si>
  <si>
    <t>Ending Unconsolidated Intercompany Balance:</t>
  </si>
  <si>
    <t>9/30/2014  </t>
  </si>
  <si>
    <t>B.</t>
  </si>
  <si>
    <t>C.</t>
  </si>
  <si>
    <t>D.</t>
  </si>
  <si>
    <t/>
  </si>
  <si>
    <t>Nothing to Report</t>
  </si>
  <si>
    <t>E.</t>
  </si>
  <si>
    <t>F.</t>
  </si>
  <si>
    <t>G.</t>
  </si>
  <si>
    <t>H.</t>
  </si>
  <si>
    <t>I.</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</si>
  <si>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</si>
  <si>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</si>
  <si>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</si>
  <si>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</si>
  <si>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</si>
  <si>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</si>
  <si>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</si>
  <si>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</si>
  <si>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</si>
  <si>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Rent</t>
  </si>
  <si>
    <t>Support Services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</si>
  <si>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</si>
  <si>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</si>
  <si>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</si>
  <si>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</si>
  <si>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</si>
  <si>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</si>
  <si>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</si>
  <si>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</si>
  <si>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</si>
  <si>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</si>
  <si>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</si>
  <si>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</si>
  <si>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</si>
  <si>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</si>
  <si>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</si>
  <si>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</si>
  <si>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</si>
  <si>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</si>
  <si>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</si>
  <si>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</si>
  <si>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</si>
  <si>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</si>
  <si>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</si>
  <si>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</si>
  <si>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</si>
  <si>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</si>
  <si>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</si>
  <si>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</si>
  <si>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</si>
  <si>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</si>
  <si>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</si>
  <si>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</si>
  <si>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</si>
  <si>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</si>
  <si>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</si>
  <si>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</si>
  <si>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</si>
  <si>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</si>
  <si>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</si>
  <si>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</si>
  <si>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</si>
  <si>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</si>
  <si>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</si>
  <si>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</si>
  <si>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</si>
  <si>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</si>
  <si>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</si>
  <si>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</si>
  <si>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</si>
  <si>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</si>
  <si>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</si>
  <si>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JDH sends patient an initial dunning letter to verify address &amp; generate payment. Staff performs asset and employment verification on balances &gt; $2K. If no response is recieved in 90 days, the account is turned over to self. It may be referred to collection agency or AG Office.</t>
  </si>
  <si>
    <t>Hospital's processes and policies for compensating a Collection Agent for services rendered</t>
  </si>
  <si>
    <t>The agencies submitted a bid thru an RFP to perform collection services. They are paid on a commission based payment schedule. The Hospital also has an arrangement w the State of CT AG Office for Collection.</t>
  </si>
  <si>
    <t>Total Recovery Rate on accounts assigned (excluding Medicare accounts) to Collection Agents</t>
  </si>
  <si>
    <t>II.</t>
  </si>
  <si>
    <t>SPECIFIC COLLECTION AGENT INFORMATION</t>
  </si>
  <si>
    <t>A</t>
  </si>
  <si>
    <t xml:space="preserve">Collection Agent </t>
  </si>
  <si>
    <t>Collection Agent Name</t>
  </si>
  <si>
    <t>Nair &amp; Levin,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</si>
  <si>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</si>
  <si>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</si>
  <si>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</si>
  <si>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</si>
  <si>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</si>
  <si>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</si>
  <si>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</si>
  <si>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</si>
  <si>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</si>
  <si>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Collection Agency</t>
  </si>
  <si>
    <t>ANNUAL REPORTING</t>
  </si>
  <si>
    <t>REPORT 19 - SALARIES AND FRINGE BENEFITS OF THE TEN HIGHEST PAID HOSPITAL POSITIONS</t>
  </si>
  <si>
    <t>POSITION TITLE</t>
  </si>
  <si>
    <t>SALARY</t>
  </si>
  <si>
    <t>FRINGE BENEFITS</t>
  </si>
  <si>
    <t>TOTAL</t>
  </si>
  <si>
    <t>1.</t>
  </si>
  <si>
    <t>ASSOCIATE PROFESSOR / CLINICAL/ER</t>
  </si>
  <si>
    <t>2.</t>
  </si>
  <si>
    <t>CEO</t>
  </si>
  <si>
    <t>3.</t>
  </si>
  <si>
    <t>DIRECTOR/NURSING</t>
  </si>
  <si>
    <t>4.</t>
  </si>
  <si>
    <t>ASSISTANT PROFESSOR / CLINICAL / ER</t>
  </si>
  <si>
    <t>5.</t>
  </si>
  <si>
    <t>6.</t>
  </si>
  <si>
    <t>7.</t>
  </si>
  <si>
    <t>8.</t>
  </si>
  <si>
    <t>PHARMACIST</t>
  </si>
  <si>
    <t>9.</t>
  </si>
  <si>
    <t>10.</t>
  </si>
  <si>
    <t>DIRECTOR/CARE COORDINATION</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</si>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</sst>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48</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53</v>
      </c>
    </row>
    <row r="55" spans="1:3" ht="14.25" customHeight="1" x14ac:dyDescent="0.2">
      <c r="A55" s="19">
        <v>9</v>
      </c>
      <c r="B55" s="20" t="s">
        <v>27</v>
      </c>
      <c r="C55" s="21" t="s">
        <v>54</v>
      </c>
    </row>
    <row r="56" spans="1:3" ht="14.25" customHeight="1" x14ac:dyDescent="0.2">
      <c r="A56" s="19">
        <v>10</v>
      </c>
      <c r="B56" s="20" t="s">
        <v>29</v>
      </c>
      <c r="C56" s="21" t="s">
        <v>30</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55</v>
      </c>
      <c r="B63" s="17" t="s">
        <v>9</v>
      </c>
      <c r="C63" s="18" t="s">
        <v>0</v>
      </c>
    </row>
    <row r="64" spans="1:3" ht="38.25" customHeight="1" x14ac:dyDescent="0.2">
      <c r="A64" s="19">
        <v>1</v>
      </c>
      <c r="B64" s="20" t="s">
        <v>11</v>
      </c>
      <c r="C64" s="21" t="s">
        <v>56</v>
      </c>
    </row>
    <row r="65" spans="1:3" ht="14.25" customHeight="1" x14ac:dyDescent="0.2">
      <c r="A65" s="19">
        <v>2</v>
      </c>
      <c r="B65" s="22" t="s">
        <v>13</v>
      </c>
      <c r="C65" s="21" t="s">
        <v>57</v>
      </c>
    </row>
    <row r="66" spans="1:3" ht="14.25" customHeight="1" x14ac:dyDescent="0.2">
      <c r="A66" s="19">
        <v>3</v>
      </c>
      <c r="B66" s="22" t="s">
        <v>15</v>
      </c>
      <c r="C66" s="23" t="s">
        <v>16</v>
      </c>
    </row>
    <row r="67" spans="1:3" ht="14.25" customHeight="1" x14ac:dyDescent="0.2">
      <c r="A67" s="19">
        <v>4</v>
      </c>
      <c r="B67" s="20" t="s">
        <v>17</v>
      </c>
      <c r="C67" s="21" t="s">
        <v>44</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58</v>
      </c>
    </row>
    <row r="72" spans="1:3" ht="14.25" customHeight="1" x14ac:dyDescent="0.2">
      <c r="A72" s="19">
        <v>9</v>
      </c>
      <c r="B72" s="20" t="s">
        <v>27</v>
      </c>
      <c r="C72" s="21" t="s">
        <v>59</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48</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60</v>
      </c>
      <c r="B80" s="17" t="s">
        <v>9</v>
      </c>
      <c r="C80" s="18" t="s">
        <v>61</v>
      </c>
    </row>
    <row r="81" spans="1:3" ht="38.25" customHeight="1" x14ac:dyDescent="0.2">
      <c r="A81" s="19">
        <v>1</v>
      </c>
      <c r="B81" s="20" t="s">
        <v>11</v>
      </c>
      <c r="C81" s="21" t="s">
        <v>62</v>
      </c>
    </row>
    <row r="82" spans="1:3" ht="14.25" customHeight="1" x14ac:dyDescent="0.2">
      <c r="A82" s="19">
        <v>2</v>
      </c>
      <c r="B82" s="22" t="s">
        <v>13</v>
      </c>
      <c r="C82" s="21" t="s">
        <v>63</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64</v>
      </c>
    </row>
    <row r="89" spans="1:3" ht="14.25" customHeight="1" x14ac:dyDescent="0.2">
      <c r="A89" s="19">
        <v>9</v>
      </c>
      <c r="B89" s="20" t="s">
        <v>27</v>
      </c>
      <c r="C89" s="21" t="s">
        <v>65</v>
      </c>
    </row>
    <row r="90" spans="1:3" ht="14.25" customHeight="1" x14ac:dyDescent="0.2">
      <c r="A90" s="19">
        <v>10</v>
      </c>
      <c r="B90" s="20" t="s">
        <v>29</v>
      </c>
      <c r="C90" s="21" t="s">
        <v>30</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66</v>
      </c>
      <c r="B97" s="17" t="s">
        <v>9</v>
      </c>
      <c r="C97" s="18" t="s">
        <v>67</v>
      </c>
    </row>
    <row r="98" spans="1:3" ht="38.25" customHeight="1" x14ac:dyDescent="0.2">
      <c r="A98" s="19">
        <v>1</v>
      </c>
      <c r="B98" s="20" t="s">
        <v>11</v>
      </c>
      <c r="C98" s="21" t="s">
        <v>68</v>
      </c>
    </row>
    <row r="99" spans="1:3" ht="14.25" customHeight="1" x14ac:dyDescent="0.2">
      <c r="A99" s="19">
        <v>2</v>
      </c>
      <c r="B99" s="22" t="s">
        <v>13</v>
      </c>
      <c r="C99" s="21" t="s">
        <v>63</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69</v>
      </c>
    </row>
    <row r="106" spans="1:3" ht="14.25" customHeight="1" x14ac:dyDescent="0.2">
      <c r="A106" s="19">
        <v>9</v>
      </c>
      <c r="B106" s="20" t="s">
        <v>27</v>
      </c>
      <c r="C106" s="21" t="s">
        <v>70</v>
      </c>
    </row>
    <row r="107" spans="1:3" ht="14.25" customHeight="1" x14ac:dyDescent="0.2">
      <c r="A107" s="19">
        <v>10</v>
      </c>
      <c r="B107" s="20" t="s">
        <v>29</v>
      </c>
      <c r="C107" s="21" t="s">
        <v>30</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39</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43</v>
      </c>
    </row>
    <row r="117" spans="1:3" ht="14.25" customHeight="1" x14ac:dyDescent="0.2">
      <c r="A117" s="19">
        <v>3</v>
      </c>
      <c r="B117" s="22" t="s">
        <v>15</v>
      </c>
      <c r="C117" s="23" t="s">
        <v>16</v>
      </c>
    </row>
    <row r="118" spans="1:3" ht="14.25" customHeight="1" x14ac:dyDescent="0.2">
      <c r="A118" s="19">
        <v>4</v>
      </c>
      <c r="B118" s="20" t="s">
        <v>17</v>
      </c>
      <c r="C118" s="21" t="s">
        <v>18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74</v>
      </c>
    </row>
    <row r="123" spans="1:3" ht="14.25" customHeight="1" x14ac:dyDescent="0.2">
      <c r="A123" s="19">
        <v>9</v>
      </c>
      <c r="B123" s="20" t="s">
        <v>27</v>
      </c>
      <c r="C123" s="21" t="s">
        <v>75</v>
      </c>
    </row>
    <row r="124" spans="1:3" ht="14.25" customHeight="1" x14ac:dyDescent="0.2">
      <c r="A124" s="19">
        <v>10</v>
      </c>
      <c r="B124" s="20" t="s">
        <v>29</v>
      </c>
      <c r="C124" s="21" t="s">
        <v>30</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39</v>
      </c>
    </row>
    <row r="130" spans="1:3" ht="15.75" customHeight="1" x14ac:dyDescent="0.25">
      <c r="A130" s="13"/>
      <c r="B130" s="14"/>
      <c r="C130" s="15"/>
    </row>
    <row r="131" spans="1:3" ht="27.2" customHeight="1" x14ac:dyDescent="0.25">
      <c r="A131" s="16" t="s">
        <v>76</v>
      </c>
      <c r="B131" s="17" t="s">
        <v>9</v>
      </c>
      <c r="C131" s="18" t="s">
        <v>77</v>
      </c>
    </row>
    <row r="132" spans="1:3" ht="38.25" customHeight="1" x14ac:dyDescent="0.2">
      <c r="A132" s="19">
        <v>1</v>
      </c>
      <c r="B132" s="20" t="s">
        <v>11</v>
      </c>
      <c r="C132" s="21" t="s">
        <v>78</v>
      </c>
    </row>
    <row r="133" spans="1:3" ht="14.25" customHeight="1" x14ac:dyDescent="0.2">
      <c r="A133" s="19">
        <v>2</v>
      </c>
      <c r="B133" s="22" t="s">
        <v>13</v>
      </c>
      <c r="C133" s="21" t="s">
        <v>79</v>
      </c>
    </row>
    <row r="134" spans="1:3" ht="14.25" customHeight="1" x14ac:dyDescent="0.2">
      <c r="A134" s="19">
        <v>3</v>
      </c>
      <c r="B134" s="22" t="s">
        <v>15</v>
      </c>
      <c r="C134" s="23" t="s">
        <v>16</v>
      </c>
    </row>
    <row r="135" spans="1:3" ht="14.25" customHeight="1" x14ac:dyDescent="0.2">
      <c r="A135" s="19">
        <v>4</v>
      </c>
      <c r="B135" s="20" t="s">
        <v>17</v>
      </c>
      <c r="C135" s="21" t="s">
        <v>80</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81</v>
      </c>
    </row>
    <row r="140" spans="1:3" ht="14.25" customHeight="1" x14ac:dyDescent="0.2">
      <c r="A140" s="19">
        <v>9</v>
      </c>
      <c r="B140" s="20" t="s">
        <v>27</v>
      </c>
      <c r="C140" s="21" t="s">
        <v>82</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80</v>
      </c>
    </row>
    <row r="144" spans="1:3" ht="14.25" customHeight="1" x14ac:dyDescent="0.2">
      <c r="A144" s="19">
        <v>13</v>
      </c>
      <c r="B144" s="20" t="s">
        <v>35</v>
      </c>
      <c r="C144" s="21" t="s">
        <v>20</v>
      </c>
    </row>
    <row r="145" spans="1:3" ht="14.25" customHeight="1" x14ac:dyDescent="0.2">
      <c r="A145" s="19">
        <v>14</v>
      </c>
      <c r="B145" s="20" t="s">
        <v>37</v>
      </c>
      <c r="C145" s="24" t="s">
        <v>22</v>
      </c>
    </row>
    <row r="146" spans="1:3" ht="15" customHeight="1" thickBot="1" x14ac:dyDescent="0.25">
      <c r="A146" s="25">
        <v>15</v>
      </c>
      <c r="B146" s="26" t="s">
        <v>38</v>
      </c>
      <c r="C146" s="27" t="s">
        <v>24</v>
      </c>
    </row>
    <row r="147" spans="1:3" ht="15.75" customHeight="1" x14ac:dyDescent="0.25">
      <c r="A147" s="13"/>
      <c r="B147" s="14"/>
      <c r="C147" s="15"/>
    </row>
    <row r="148" spans="1:3" ht="27.2" customHeight="1" x14ac:dyDescent="0.25">
      <c r="A148" s="16" t="s">
        <v>83</v>
      </c>
      <c r="B148" s="17" t="s">
        <v>9</v>
      </c>
      <c r="C148" s="18" t="s">
        <v>84</v>
      </c>
    </row>
    <row r="149" spans="1:3" ht="38.25" customHeight="1" x14ac:dyDescent="0.2">
      <c r="A149" s="19">
        <v>1</v>
      </c>
      <c r="B149" s="20" t="s">
        <v>11</v>
      </c>
      <c r="C149" s="21" t="s">
        <v>85</v>
      </c>
    </row>
    <row r="150" spans="1:3" ht="14.25" customHeight="1" x14ac:dyDescent="0.2">
      <c r="A150" s="19">
        <v>2</v>
      </c>
      <c r="B150" s="22" t="s">
        <v>13</v>
      </c>
      <c r="C150" s="21" t="s">
        <v>79</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86</v>
      </c>
    </row>
    <row r="157" spans="1:3" ht="14.25" customHeight="1" x14ac:dyDescent="0.2">
      <c r="A157" s="19">
        <v>9</v>
      </c>
      <c r="B157" s="20" t="s">
        <v>27</v>
      </c>
      <c r="C157" s="21" t="s">
        <v>87</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4" ht="14.25" customHeight="1" x14ac:dyDescent="0.2">
      <c r="A161" s="19">
        <v>13</v>
      </c>
      <c r="B161" s="20" t="s">
        <v>35</v>
      </c>
      <c r="C161" s="21" t="s">
        <v>20</v>
      </c>
    </row>
    <row r="162" spans="1:4" ht="14.25" customHeight="1" x14ac:dyDescent="0.2">
      <c r="A162" s="19">
        <v>14</v>
      </c>
      <c r="B162" s="20" t="s">
        <v>37</v>
      </c>
      <c r="C162" s="24" t="s">
        <v>22</v>
      </c>
    </row>
    <row r="163" spans="1:4" ht="15" customHeight="1" thickBot="1" x14ac:dyDescent="0.25">
      <c r="A163" s="25">
        <v>15</v>
      </c>
      <c r="B163" s="26" t="s">
        <v>38</v>
      </c>
      <c r="C163" s="27" t="s">
        <v>24</v>
      </c>
    </row>
    <row r="164" spans="1:4" ht="15.75" x14ac:dyDescent="0.25">
      <c r="A164" s="28" t="s">
        <v>88</v>
      </c>
      <c r="B164" s="28"/>
      <c r="C164" s="28" t="s">
        <v>89</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REPORTING&amp;RJOHN DEMPSEY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90</v>
      </c>
      <c r="B4" s="467"/>
      <c r="C4" s="467"/>
      <c r="D4" s="467"/>
    </row>
    <row r="5" spans="1:8" s="30" customFormat="1" ht="15.75" customHeight="1" x14ac:dyDescent="0.25">
      <c r="A5" s="467" t="s">
        <v>91</v>
      </c>
      <c r="B5" s="467"/>
      <c r="C5" s="467"/>
      <c r="D5" s="467"/>
    </row>
    <row r="6" spans="1:8" s="30" customFormat="1" ht="16.5" customHeight="1" thickBot="1" x14ac:dyDescent="0.3">
      <c r="A6" s="32"/>
      <c r="B6" s="464"/>
      <c r="C6" s="464"/>
    </row>
    <row r="7" spans="1:8" ht="15.75" customHeight="1" x14ac:dyDescent="0.25">
      <c r="A7" s="33" t="s">
        <v>92</v>
      </c>
      <c r="B7" s="34" t="s">
        <v>93</v>
      </c>
      <c r="C7" s="35" t="s">
        <v>94</v>
      </c>
      <c r="D7" s="36" t="s">
        <v>95</v>
      </c>
      <c r="E7" s="37"/>
      <c r="F7" s="37"/>
      <c r="G7" s="37"/>
      <c r="H7" s="38"/>
    </row>
    <row r="8" spans="1:8" ht="15.75" customHeight="1" x14ac:dyDescent="0.25">
      <c r="A8" s="40"/>
      <c r="B8" s="41"/>
      <c r="C8" s="42" t="s">
        <v>96</v>
      </c>
      <c r="D8" s="43" t="s">
        <v>97</v>
      </c>
    </row>
    <row r="9" spans="1:8" ht="16.5" customHeight="1" thickBot="1" x14ac:dyDescent="0.3">
      <c r="A9" s="44" t="s">
        <v>5</v>
      </c>
      <c r="B9" s="45" t="s">
        <v>98</v>
      </c>
      <c r="C9" s="46" t="s">
        <v>99</v>
      </c>
      <c r="D9" s="47" t="s">
        <v>100</v>
      </c>
    </row>
    <row r="10" spans="1:8" ht="15.75" customHeight="1" x14ac:dyDescent="0.25">
      <c r="A10" s="48"/>
      <c r="B10" s="49"/>
      <c r="C10" s="49"/>
      <c r="D10" s="50"/>
    </row>
    <row r="11" spans="1:8" ht="15.75" x14ac:dyDescent="0.25">
      <c r="A11" s="51" t="s">
        <v>101</v>
      </c>
      <c r="B11" s="52" t="s">
        <v>0</v>
      </c>
      <c r="C11" s="53"/>
      <c r="D11" s="54"/>
    </row>
    <row r="12" spans="1:8" x14ac:dyDescent="0.2">
      <c r="A12" s="55">
        <v>1</v>
      </c>
      <c r="B12" s="38"/>
      <c r="C12" s="56" t="s">
        <v>102</v>
      </c>
      <c r="D12" s="57">
        <v>71355029</v>
      </c>
    </row>
    <row r="13" spans="1:8" x14ac:dyDescent="0.2">
      <c r="A13" s="55">
        <v>2</v>
      </c>
      <c r="B13" s="38"/>
      <c r="C13" s="56" t="s">
        <v>103</v>
      </c>
      <c r="D13" s="57">
        <v>0</v>
      </c>
    </row>
    <row r="14" spans="1:8" x14ac:dyDescent="0.2">
      <c r="A14" s="55">
        <v>3</v>
      </c>
      <c r="B14" s="38"/>
      <c r="C14" s="56" t="s">
        <v>104</v>
      </c>
      <c r="D14" s="57">
        <v>0</v>
      </c>
    </row>
    <row r="15" spans="1:8" x14ac:dyDescent="0.2">
      <c r="A15" s="55">
        <v>4</v>
      </c>
      <c r="B15" s="38"/>
      <c r="C15" s="56" t="s">
        <v>105</v>
      </c>
      <c r="D15" s="57">
        <v>0</v>
      </c>
    </row>
    <row r="16" spans="1:8" ht="15.75" thickBot="1" x14ac:dyDescent="0.25">
      <c r="A16" s="55">
        <v>5</v>
      </c>
      <c r="B16" s="38"/>
      <c r="C16" s="56" t="s">
        <v>106</v>
      </c>
      <c r="D16" s="57">
        <v>0</v>
      </c>
    </row>
    <row r="17" spans="1:4" ht="16.5" customHeight="1" thickBot="1" x14ac:dyDescent="0.25">
      <c r="A17" s="58"/>
      <c r="B17" s="59"/>
      <c r="C17" s="60" t="s">
        <v>107</v>
      </c>
      <c r="D17" s="61">
        <f>+D16+D15+D14+D13+D12</f>
        <v>71355029</v>
      </c>
    </row>
    <row r="18" spans="1:4" ht="16.5" customHeight="1" x14ac:dyDescent="0.25">
      <c r="A18" s="62"/>
      <c r="B18" s="63"/>
      <c r="C18" s="64"/>
      <c r="D18" s="65"/>
    </row>
    <row r="19" spans="1:4" ht="15.75" x14ac:dyDescent="0.25">
      <c r="A19" s="51" t="s">
        <v>108</v>
      </c>
      <c r="B19" s="52" t="s">
        <v>10</v>
      </c>
      <c r="C19" s="53"/>
      <c r="D19" s="54"/>
    </row>
    <row r="20" spans="1:4" x14ac:dyDescent="0.2">
      <c r="A20" s="55">
        <v>1</v>
      </c>
      <c r="B20" s="38"/>
      <c r="C20" s="56" t="s">
        <v>102</v>
      </c>
      <c r="D20" s="57">
        <v>75575645</v>
      </c>
    </row>
    <row r="21" spans="1:4" x14ac:dyDescent="0.2">
      <c r="A21" s="55">
        <v>2</v>
      </c>
      <c r="B21" s="38"/>
      <c r="C21" s="56" t="s">
        <v>103</v>
      </c>
      <c r="D21" s="57">
        <v>0</v>
      </c>
    </row>
    <row r="22" spans="1:4" x14ac:dyDescent="0.2">
      <c r="A22" s="55">
        <v>3</v>
      </c>
      <c r="B22" s="38"/>
      <c r="C22" s="56" t="s">
        <v>104</v>
      </c>
      <c r="D22" s="57">
        <v>0</v>
      </c>
    </row>
    <row r="23" spans="1:4" x14ac:dyDescent="0.2">
      <c r="A23" s="55">
        <v>4</v>
      </c>
      <c r="B23" s="38"/>
      <c r="C23" s="56" t="s">
        <v>105</v>
      </c>
      <c r="D23" s="57">
        <v>547078</v>
      </c>
    </row>
    <row r="24" spans="1:4" ht="15.75" thickBot="1" x14ac:dyDescent="0.25">
      <c r="A24" s="55">
        <v>5</v>
      </c>
      <c r="B24" s="38"/>
      <c r="C24" s="56" t="s">
        <v>106</v>
      </c>
      <c r="D24" s="57">
        <v>0</v>
      </c>
    </row>
    <row r="25" spans="1:4" ht="16.5" customHeight="1" thickBot="1" x14ac:dyDescent="0.25">
      <c r="A25" s="58"/>
      <c r="B25" s="59"/>
      <c r="C25" s="60" t="s">
        <v>107</v>
      </c>
      <c r="D25" s="61">
        <f>+D24+D23+D22+D21+D20</f>
        <v>76122723</v>
      </c>
    </row>
    <row r="26" spans="1:4" ht="16.5" customHeight="1" x14ac:dyDescent="0.25">
      <c r="A26" s="62"/>
      <c r="B26" s="63"/>
      <c r="C26" s="64"/>
      <c r="D26" s="65"/>
    </row>
    <row r="27" spans="1:4" ht="15.75" x14ac:dyDescent="0.25">
      <c r="A27" s="51" t="s">
        <v>109</v>
      </c>
      <c r="B27" s="52" t="s">
        <v>41</v>
      </c>
      <c r="C27" s="53"/>
      <c r="D27" s="54"/>
    </row>
    <row r="28" spans="1:4" x14ac:dyDescent="0.2">
      <c r="A28" s="55">
        <v>1</v>
      </c>
      <c r="B28" s="38"/>
      <c r="C28" s="56" t="s">
        <v>102</v>
      </c>
      <c r="D28" s="57">
        <v>330355280</v>
      </c>
    </row>
    <row r="29" spans="1:4" x14ac:dyDescent="0.2">
      <c r="A29" s="55">
        <v>2</v>
      </c>
      <c r="B29" s="38"/>
      <c r="C29" s="56" t="s">
        <v>103</v>
      </c>
      <c r="D29" s="57">
        <v>2453</v>
      </c>
    </row>
    <row r="30" spans="1:4" x14ac:dyDescent="0.2">
      <c r="A30" s="55">
        <v>3</v>
      </c>
      <c r="B30" s="38"/>
      <c r="C30" s="56" t="s">
        <v>104</v>
      </c>
      <c r="D30" s="57">
        <v>0</v>
      </c>
    </row>
    <row r="31" spans="1:4" x14ac:dyDescent="0.2">
      <c r="A31" s="55">
        <v>4</v>
      </c>
      <c r="B31" s="38"/>
      <c r="C31" s="56" t="s">
        <v>105</v>
      </c>
      <c r="D31" s="57">
        <v>4473</v>
      </c>
    </row>
    <row r="32" spans="1:4" ht="15.75" thickBot="1" x14ac:dyDescent="0.25">
      <c r="A32" s="55">
        <v>5</v>
      </c>
      <c r="B32" s="38"/>
      <c r="C32" s="56" t="s">
        <v>106</v>
      </c>
      <c r="D32" s="57">
        <v>0</v>
      </c>
    </row>
    <row r="33" spans="1:4" ht="16.5" customHeight="1" thickBot="1" x14ac:dyDescent="0.25">
      <c r="A33" s="58"/>
      <c r="B33" s="59"/>
      <c r="C33" s="60" t="s">
        <v>107</v>
      </c>
      <c r="D33" s="61">
        <f>+D32+D31+D30+D29+D28</f>
        <v>330362206</v>
      </c>
    </row>
    <row r="34" spans="1:4" ht="16.5" customHeight="1" x14ac:dyDescent="0.25">
      <c r="A34" s="62"/>
      <c r="B34" s="63"/>
      <c r="C34" s="64"/>
      <c r="D34" s="65"/>
    </row>
    <row r="35" spans="1:4" ht="15.75" x14ac:dyDescent="0.25">
      <c r="A35" s="51" t="s">
        <v>110</v>
      </c>
      <c r="B35" s="52" t="s">
        <v>50</v>
      </c>
      <c r="C35" s="53"/>
      <c r="D35" s="54"/>
    </row>
    <row r="36" spans="1:4" x14ac:dyDescent="0.2">
      <c r="A36" s="55">
        <v>1</v>
      </c>
      <c r="B36" s="38"/>
      <c r="C36" s="56" t="s">
        <v>102</v>
      </c>
      <c r="D36" s="57">
        <v>0</v>
      </c>
    </row>
    <row r="37" spans="1:4" x14ac:dyDescent="0.2">
      <c r="A37" s="55">
        <v>2</v>
      </c>
      <c r="B37" s="38"/>
      <c r="C37" s="56" t="s">
        <v>103</v>
      </c>
      <c r="D37" s="57">
        <v>0</v>
      </c>
    </row>
    <row r="38" spans="1:4" x14ac:dyDescent="0.2">
      <c r="A38" s="55">
        <v>3</v>
      </c>
      <c r="B38" s="38"/>
      <c r="C38" s="56" t="s">
        <v>104</v>
      </c>
      <c r="D38" s="57">
        <v>0</v>
      </c>
    </row>
    <row r="39" spans="1:4" x14ac:dyDescent="0.2">
      <c r="A39" s="55">
        <v>4</v>
      </c>
      <c r="B39" s="38"/>
      <c r="C39" s="56" t="s">
        <v>105</v>
      </c>
      <c r="D39" s="57">
        <v>0</v>
      </c>
    </row>
    <row r="40" spans="1:4" ht="15.75" thickBot="1" x14ac:dyDescent="0.25">
      <c r="A40" s="55">
        <v>5</v>
      </c>
      <c r="B40" s="38"/>
      <c r="C40" s="56" t="s">
        <v>106</v>
      </c>
      <c r="D40" s="57">
        <v>0</v>
      </c>
    </row>
    <row r="41" spans="1:4" ht="16.5" customHeight="1" thickBot="1" x14ac:dyDescent="0.25">
      <c r="A41" s="58"/>
      <c r="B41" s="59"/>
      <c r="C41" s="60" t="s">
        <v>107</v>
      </c>
      <c r="D41" s="61">
        <f>+D40+D39+D38+D37+D36</f>
        <v>0</v>
      </c>
    </row>
    <row r="42" spans="1:4" ht="16.5" customHeight="1" x14ac:dyDescent="0.25">
      <c r="A42" s="62"/>
      <c r="B42" s="63"/>
      <c r="C42" s="64"/>
      <c r="D42" s="65"/>
    </row>
    <row r="43" spans="1:4" ht="15.75" x14ac:dyDescent="0.25">
      <c r="A43" s="51" t="s">
        <v>111</v>
      </c>
      <c r="B43" s="52" t="s">
        <v>0</v>
      </c>
      <c r="C43" s="53"/>
      <c r="D43" s="54"/>
    </row>
    <row r="44" spans="1:4" x14ac:dyDescent="0.2">
      <c r="A44" s="55">
        <v>1</v>
      </c>
      <c r="B44" s="38"/>
      <c r="C44" s="56" t="s">
        <v>102</v>
      </c>
      <c r="D44" s="57">
        <v>0</v>
      </c>
    </row>
    <row r="45" spans="1:4" x14ac:dyDescent="0.2">
      <c r="A45" s="55">
        <v>2</v>
      </c>
      <c r="B45" s="38"/>
      <c r="C45" s="56" t="s">
        <v>103</v>
      </c>
      <c r="D45" s="57">
        <v>0</v>
      </c>
    </row>
    <row r="46" spans="1:4" x14ac:dyDescent="0.2">
      <c r="A46" s="55">
        <v>3</v>
      </c>
      <c r="B46" s="38"/>
      <c r="C46" s="56" t="s">
        <v>104</v>
      </c>
      <c r="D46" s="57">
        <v>0</v>
      </c>
    </row>
    <row r="47" spans="1:4" x14ac:dyDescent="0.2">
      <c r="A47" s="55">
        <v>4</v>
      </c>
      <c r="B47" s="38"/>
      <c r="C47" s="56" t="s">
        <v>105</v>
      </c>
      <c r="D47" s="57">
        <v>0</v>
      </c>
    </row>
    <row r="48" spans="1:4" ht="15.75" thickBot="1" x14ac:dyDescent="0.25">
      <c r="A48" s="55">
        <v>5</v>
      </c>
      <c r="B48" s="38"/>
      <c r="C48" s="56" t="s">
        <v>106</v>
      </c>
      <c r="D48" s="57">
        <v>0</v>
      </c>
    </row>
    <row r="49" spans="1:4" ht="16.5" customHeight="1" thickBot="1" x14ac:dyDescent="0.25">
      <c r="A49" s="58"/>
      <c r="B49" s="59"/>
      <c r="C49" s="60" t="s">
        <v>107</v>
      </c>
      <c r="D49" s="61">
        <f>+D48+D47+D46+D45+D44</f>
        <v>0</v>
      </c>
    </row>
    <row r="50" spans="1:4" ht="16.5" customHeight="1" x14ac:dyDescent="0.25">
      <c r="A50" s="62"/>
      <c r="B50" s="63"/>
      <c r="C50" s="64"/>
      <c r="D50" s="65"/>
    </row>
    <row r="51" spans="1:4" ht="15.75" x14ac:dyDescent="0.25">
      <c r="A51" s="51" t="s">
        <v>112</v>
      </c>
      <c r="B51" s="52" t="s">
        <v>61</v>
      </c>
      <c r="C51" s="53"/>
      <c r="D51" s="54"/>
    </row>
    <row r="52" spans="1:4" x14ac:dyDescent="0.2">
      <c r="A52" s="55">
        <v>1</v>
      </c>
      <c r="B52" s="38"/>
      <c r="C52" s="56" t="s">
        <v>102</v>
      </c>
      <c r="D52" s="57">
        <v>25068145</v>
      </c>
    </row>
    <row r="53" spans="1:4" x14ac:dyDescent="0.2">
      <c r="A53" s="55">
        <v>2</v>
      </c>
      <c r="B53" s="38"/>
      <c r="C53" s="56" t="s">
        <v>103</v>
      </c>
      <c r="D53" s="57">
        <v>0</v>
      </c>
    </row>
    <row r="54" spans="1:4" x14ac:dyDescent="0.2">
      <c r="A54" s="55">
        <v>3</v>
      </c>
      <c r="B54" s="38"/>
      <c r="C54" s="56" t="s">
        <v>104</v>
      </c>
      <c r="D54" s="57">
        <v>0</v>
      </c>
    </row>
    <row r="55" spans="1:4" x14ac:dyDescent="0.2">
      <c r="A55" s="55">
        <v>4</v>
      </c>
      <c r="B55" s="38"/>
      <c r="C55" s="56" t="s">
        <v>105</v>
      </c>
      <c r="D55" s="57">
        <v>0</v>
      </c>
    </row>
    <row r="56" spans="1:4" ht="15.75" thickBot="1" x14ac:dyDescent="0.25">
      <c r="A56" s="55">
        <v>5</v>
      </c>
      <c r="B56" s="38"/>
      <c r="C56" s="56" t="s">
        <v>106</v>
      </c>
      <c r="D56" s="57">
        <v>0</v>
      </c>
    </row>
    <row r="57" spans="1:4" ht="16.5" customHeight="1" thickBot="1" x14ac:dyDescent="0.25">
      <c r="A57" s="58"/>
      <c r="B57" s="59"/>
      <c r="C57" s="60" t="s">
        <v>107</v>
      </c>
      <c r="D57" s="61">
        <f>+D56+D55+D54+D53+D52</f>
        <v>25068145</v>
      </c>
    </row>
    <row r="58" spans="1:4" ht="16.5" customHeight="1" x14ac:dyDescent="0.25">
      <c r="A58" s="62"/>
      <c r="B58" s="63"/>
      <c r="C58" s="64"/>
      <c r="D58" s="65"/>
    </row>
    <row r="59" spans="1:4" ht="15.75" x14ac:dyDescent="0.25">
      <c r="A59" s="51" t="s">
        <v>113</v>
      </c>
      <c r="B59" s="52" t="s">
        <v>67</v>
      </c>
      <c r="C59" s="53"/>
      <c r="D59" s="54"/>
    </row>
    <row r="60" spans="1:4" x14ac:dyDescent="0.2">
      <c r="A60" s="55">
        <v>1</v>
      </c>
      <c r="B60" s="38"/>
      <c r="C60" s="56" t="s">
        <v>102</v>
      </c>
      <c r="D60" s="57">
        <v>-2763722</v>
      </c>
    </row>
    <row r="61" spans="1:4" x14ac:dyDescent="0.2">
      <c r="A61" s="55">
        <v>2</v>
      </c>
      <c r="B61" s="38"/>
      <c r="C61" s="56" t="s">
        <v>103</v>
      </c>
      <c r="D61" s="57">
        <v>0</v>
      </c>
    </row>
    <row r="62" spans="1:4" x14ac:dyDescent="0.2">
      <c r="A62" s="55">
        <v>3</v>
      </c>
      <c r="B62" s="38"/>
      <c r="C62" s="56" t="s">
        <v>104</v>
      </c>
      <c r="D62" s="57">
        <v>0</v>
      </c>
    </row>
    <row r="63" spans="1:4" x14ac:dyDescent="0.2">
      <c r="A63" s="55">
        <v>4</v>
      </c>
      <c r="B63" s="38"/>
      <c r="C63" s="56" t="s">
        <v>105</v>
      </c>
      <c r="D63" s="57">
        <v>0</v>
      </c>
    </row>
    <row r="64" spans="1:4" ht="15.75" thickBot="1" x14ac:dyDescent="0.25">
      <c r="A64" s="55">
        <v>5</v>
      </c>
      <c r="B64" s="38"/>
      <c r="C64" s="56" t="s">
        <v>106</v>
      </c>
      <c r="D64" s="57">
        <v>0</v>
      </c>
    </row>
    <row r="65" spans="1:4" ht="16.5" customHeight="1" thickBot="1" x14ac:dyDescent="0.25">
      <c r="A65" s="58"/>
      <c r="B65" s="59"/>
      <c r="C65" s="60" t="s">
        <v>107</v>
      </c>
      <c r="D65" s="61">
        <f>+D64+D63+D62+D61+D60</f>
        <v>-2763722</v>
      </c>
    </row>
    <row r="66" spans="1:4" ht="16.5" customHeight="1" x14ac:dyDescent="0.25">
      <c r="A66" s="62"/>
      <c r="B66" s="63"/>
      <c r="C66" s="64"/>
      <c r="D66" s="65"/>
    </row>
    <row r="67" spans="1:4" ht="31.5" x14ac:dyDescent="0.25">
      <c r="A67" s="51" t="s">
        <v>114</v>
      </c>
      <c r="B67" s="52" t="s">
        <v>72</v>
      </c>
      <c r="C67" s="53"/>
      <c r="D67" s="54"/>
    </row>
    <row r="68" spans="1:4" x14ac:dyDescent="0.2">
      <c r="A68" s="55">
        <v>1</v>
      </c>
      <c r="B68" s="38"/>
      <c r="C68" s="56" t="s">
        <v>102</v>
      </c>
      <c r="D68" s="57">
        <v>7726443</v>
      </c>
    </row>
    <row r="69" spans="1:4" x14ac:dyDescent="0.2">
      <c r="A69" s="55">
        <v>2</v>
      </c>
      <c r="B69" s="38"/>
      <c r="C69" s="56" t="s">
        <v>103</v>
      </c>
      <c r="D69" s="57">
        <v>0</v>
      </c>
    </row>
    <row r="70" spans="1:4" x14ac:dyDescent="0.2">
      <c r="A70" s="55">
        <v>3</v>
      </c>
      <c r="B70" s="38"/>
      <c r="C70" s="56" t="s">
        <v>104</v>
      </c>
      <c r="D70" s="57">
        <v>0</v>
      </c>
    </row>
    <row r="71" spans="1:4" x14ac:dyDescent="0.2">
      <c r="A71" s="55">
        <v>4</v>
      </c>
      <c r="B71" s="38"/>
      <c r="C71" s="56" t="s">
        <v>105</v>
      </c>
      <c r="D71" s="57">
        <v>0</v>
      </c>
    </row>
    <row r="72" spans="1:4" ht="15.75" thickBot="1" x14ac:dyDescent="0.25">
      <c r="A72" s="55">
        <v>5</v>
      </c>
      <c r="B72" s="38"/>
      <c r="C72" s="56" t="s">
        <v>106</v>
      </c>
      <c r="D72" s="57">
        <v>0</v>
      </c>
    </row>
    <row r="73" spans="1:4" ht="16.5" customHeight="1" thickBot="1" x14ac:dyDescent="0.25">
      <c r="A73" s="58"/>
      <c r="B73" s="59"/>
      <c r="C73" s="60" t="s">
        <v>107</v>
      </c>
      <c r="D73" s="61">
        <f>+D72+D71+D70+D69+D68</f>
        <v>7726443</v>
      </c>
    </row>
    <row r="74" spans="1:4" ht="16.5" customHeight="1" x14ac:dyDescent="0.25">
      <c r="A74" s="62"/>
      <c r="B74" s="63"/>
      <c r="C74" s="64"/>
      <c r="D74" s="65"/>
    </row>
    <row r="75" spans="1:4" ht="31.5" x14ac:dyDescent="0.25">
      <c r="A75" s="51" t="s">
        <v>115</v>
      </c>
      <c r="B75" s="52" t="s">
        <v>77</v>
      </c>
      <c r="C75" s="53"/>
      <c r="D75" s="54"/>
    </row>
    <row r="76" spans="1:4" x14ac:dyDescent="0.2">
      <c r="A76" s="55">
        <v>1</v>
      </c>
      <c r="B76" s="38"/>
      <c r="C76" s="56" t="s">
        <v>102</v>
      </c>
      <c r="D76" s="57">
        <v>-10728274</v>
      </c>
    </row>
    <row r="77" spans="1:4" x14ac:dyDescent="0.2">
      <c r="A77" s="55">
        <v>2</v>
      </c>
      <c r="B77" s="38"/>
      <c r="C77" s="56" t="s">
        <v>103</v>
      </c>
      <c r="D77" s="57">
        <v>19891</v>
      </c>
    </row>
    <row r="78" spans="1:4" x14ac:dyDescent="0.2">
      <c r="A78" s="55">
        <v>3</v>
      </c>
      <c r="B78" s="38"/>
      <c r="C78" s="56" t="s">
        <v>104</v>
      </c>
      <c r="D78" s="57">
        <v>0</v>
      </c>
    </row>
    <row r="79" spans="1:4" x14ac:dyDescent="0.2">
      <c r="A79" s="55">
        <v>4</v>
      </c>
      <c r="B79" s="38"/>
      <c r="C79" s="56" t="s">
        <v>105</v>
      </c>
      <c r="D79" s="57">
        <v>53098</v>
      </c>
    </row>
    <row r="80" spans="1:4" ht="15.75" thickBot="1" x14ac:dyDescent="0.25">
      <c r="A80" s="55">
        <v>5</v>
      </c>
      <c r="B80" s="38"/>
      <c r="C80" s="56" t="s">
        <v>106</v>
      </c>
      <c r="D80" s="57">
        <v>0</v>
      </c>
    </row>
    <row r="81" spans="1:4" ht="16.5" customHeight="1" thickBot="1" x14ac:dyDescent="0.25">
      <c r="A81" s="58"/>
      <c r="B81" s="59"/>
      <c r="C81" s="60" t="s">
        <v>107</v>
      </c>
      <c r="D81" s="61">
        <f>+D80+D79+D78+D77+D76</f>
        <v>-10655285</v>
      </c>
    </row>
    <row r="82" spans="1:4" ht="16.5" customHeight="1" x14ac:dyDescent="0.25">
      <c r="A82" s="62"/>
      <c r="B82" s="63"/>
      <c r="C82" s="64"/>
      <c r="D82" s="65"/>
    </row>
    <row r="83" spans="1:4" ht="15.75" x14ac:dyDescent="0.25">
      <c r="A83" s="51" t="s">
        <v>116</v>
      </c>
      <c r="B83" s="52" t="s">
        <v>84</v>
      </c>
      <c r="C83" s="53"/>
      <c r="D83" s="54"/>
    </row>
    <row r="84" spans="1:4" x14ac:dyDescent="0.2">
      <c r="A84" s="55">
        <v>1</v>
      </c>
      <c r="B84" s="38"/>
      <c r="C84" s="56" t="s">
        <v>102</v>
      </c>
      <c r="D84" s="57">
        <v>-73214599</v>
      </c>
    </row>
    <row r="85" spans="1:4" x14ac:dyDescent="0.2">
      <c r="A85" s="55">
        <v>2</v>
      </c>
      <c r="B85" s="38"/>
      <c r="C85" s="56" t="s">
        <v>103</v>
      </c>
      <c r="D85" s="57">
        <v>39107</v>
      </c>
    </row>
    <row r="86" spans="1:4" x14ac:dyDescent="0.2">
      <c r="A86" s="55">
        <v>3</v>
      </c>
      <c r="B86" s="38"/>
      <c r="C86" s="56" t="s">
        <v>104</v>
      </c>
      <c r="D86" s="57">
        <v>0</v>
      </c>
    </row>
    <row r="87" spans="1:4" x14ac:dyDescent="0.2">
      <c r="A87" s="55">
        <v>4</v>
      </c>
      <c r="B87" s="38"/>
      <c r="C87" s="56" t="s">
        <v>105</v>
      </c>
      <c r="D87" s="57">
        <v>46704</v>
      </c>
    </row>
    <row r="88" spans="1:4" ht="15.75" thickBot="1" x14ac:dyDescent="0.25">
      <c r="A88" s="55">
        <v>5</v>
      </c>
      <c r="B88" s="38"/>
      <c r="C88" s="56" t="s">
        <v>106</v>
      </c>
      <c r="D88" s="57">
        <v>0</v>
      </c>
    </row>
    <row r="89" spans="1:4" ht="16.5" customHeight="1" thickBot="1" x14ac:dyDescent="0.25">
      <c r="A89" s="58"/>
      <c r="B89" s="59"/>
      <c r="C89" s="60" t="s">
        <v>107</v>
      </c>
      <c r="D89" s="61">
        <f>+D88+D87+D86+D85+D84</f>
        <v>-73128788</v>
      </c>
    </row>
    <row r="90" spans="1:4" ht="16.5" customHeight="1" thickBot="1" x14ac:dyDescent="0.3">
      <c r="A90" s="62"/>
      <c r="B90" s="63"/>
      <c r="C90" s="64"/>
      <c r="D90" s="65"/>
    </row>
    <row r="91" spans="1:4" ht="16.5" customHeight="1" thickBot="1" x14ac:dyDescent="0.3">
      <c r="A91" s="66"/>
      <c r="B91" s="67" t="s">
        <v>117</v>
      </c>
      <c r="C91" s="60" t="s">
        <v>118</v>
      </c>
      <c r="D91" s="61">
        <f>+D89-D88+D81-D80+D73-D72+D65-D64+D57-D56+D49-D48+D41-D40+D33-D32+D25-D24+D17-D16</f>
        <v>424086751</v>
      </c>
    </row>
    <row r="92" spans="1:4" ht="16.5" customHeight="1" thickBot="1" x14ac:dyDescent="0.3">
      <c r="A92" s="66"/>
      <c r="B92" s="67" t="s">
        <v>106</v>
      </c>
      <c r="C92" s="60"/>
      <c r="D92" s="61">
        <f>+D88+D80+D72+D64+D56+D48+D40+D32+D24+D16</f>
        <v>0</v>
      </c>
    </row>
    <row r="93" spans="1:4" ht="16.5" customHeight="1" thickBot="1" x14ac:dyDescent="0.3">
      <c r="A93" s="66"/>
      <c r="B93" s="67" t="s">
        <v>119</v>
      </c>
      <c r="C93" s="60" t="s">
        <v>118</v>
      </c>
      <c r="D93" s="61">
        <f>SUM(D91:D92)</f>
        <v>424086751</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REPORTING&amp;RJOHN DEMPSEY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5"/>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90</v>
      </c>
      <c r="B4" s="467"/>
      <c r="C4" s="467"/>
      <c r="D4" s="467"/>
      <c r="E4" s="467"/>
    </row>
    <row r="5" spans="1:5" ht="15.75" customHeight="1" x14ac:dyDescent="0.25">
      <c r="A5" s="467" t="s">
        <v>120</v>
      </c>
      <c r="B5" s="467"/>
      <c r="C5" s="467"/>
      <c r="D5" s="467"/>
      <c r="E5" s="467"/>
    </row>
    <row r="6" spans="1:5" ht="16.5" customHeight="1" thickBot="1" x14ac:dyDescent="0.3">
      <c r="A6" s="69"/>
      <c r="B6" s="69"/>
      <c r="C6" s="31"/>
    </row>
    <row r="7" spans="1:5" ht="15.75" customHeight="1" x14ac:dyDescent="0.25">
      <c r="A7" s="70" t="s">
        <v>92</v>
      </c>
      <c r="B7" s="71" t="s">
        <v>93</v>
      </c>
      <c r="C7" s="72" t="s">
        <v>94</v>
      </c>
      <c r="D7" s="72" t="s">
        <v>95</v>
      </c>
      <c r="E7" s="72" t="s">
        <v>121</v>
      </c>
    </row>
    <row r="8" spans="1:5" ht="31.5" customHeight="1" x14ac:dyDescent="0.25">
      <c r="A8" s="73"/>
      <c r="B8" s="74"/>
      <c r="C8" s="75"/>
      <c r="D8" s="76"/>
      <c r="E8" s="77" t="s">
        <v>122</v>
      </c>
    </row>
    <row r="9" spans="1:5" ht="16.5" customHeight="1" thickBot="1" x14ac:dyDescent="0.3">
      <c r="A9" s="78" t="s">
        <v>5</v>
      </c>
      <c r="B9" s="79" t="s">
        <v>98</v>
      </c>
      <c r="C9" s="80" t="s">
        <v>123</v>
      </c>
      <c r="D9" s="80" t="s">
        <v>124</v>
      </c>
      <c r="E9" s="81" t="s">
        <v>125</v>
      </c>
    </row>
    <row r="10" spans="1:5" ht="15.75" customHeight="1" x14ac:dyDescent="0.25">
      <c r="A10" s="82"/>
      <c r="B10" s="83"/>
      <c r="C10" s="84"/>
      <c r="D10" s="83"/>
      <c r="E10" s="85"/>
    </row>
    <row r="11" spans="1:5" ht="15.75" x14ac:dyDescent="0.25">
      <c r="A11" s="86" t="s">
        <v>126</v>
      </c>
      <c r="B11" s="87" t="s">
        <v>10</v>
      </c>
      <c r="C11" s="53"/>
      <c r="D11" s="53"/>
      <c r="E11" s="88"/>
    </row>
    <row r="12" spans="1:5" ht="31.5" x14ac:dyDescent="0.25">
      <c r="A12" s="89"/>
      <c r="B12" s="90"/>
      <c r="C12" s="91" t="s">
        <v>127</v>
      </c>
      <c r="D12" s="92" t="s">
        <v>128</v>
      </c>
      <c r="E12" s="93">
        <v>62319373</v>
      </c>
    </row>
    <row r="13" spans="1:5" x14ac:dyDescent="0.2">
      <c r="A13" s="94">
        <v>1</v>
      </c>
      <c r="B13" s="95"/>
      <c r="C13" s="96" t="s">
        <v>129</v>
      </c>
      <c r="D13" s="97" t="s">
        <v>130</v>
      </c>
      <c r="E13" s="98">
        <v>-320821</v>
      </c>
    </row>
    <row r="14" spans="1:5" ht="15.75" thickBot="1" x14ac:dyDescent="0.25">
      <c r="A14" s="94">
        <v>2</v>
      </c>
      <c r="B14" s="95"/>
      <c r="C14" s="96" t="s">
        <v>131</v>
      </c>
      <c r="D14" s="97" t="s">
        <v>130</v>
      </c>
      <c r="E14" s="98">
        <v>148890</v>
      </c>
    </row>
    <row r="15" spans="1:5" s="68" customFormat="1" ht="16.5" customHeight="1" thickBot="1" x14ac:dyDescent="0.3">
      <c r="A15" s="99"/>
      <c r="B15" s="100"/>
      <c r="C15" s="101" t="s">
        <v>132</v>
      </c>
      <c r="D15" s="92" t="s">
        <v>133</v>
      </c>
      <c r="E15" s="102">
        <f>SUM(E12:E14)</f>
        <v>62147442</v>
      </c>
    </row>
    <row r="16" spans="1:5" s="68" customFormat="1" ht="15.75" customHeight="1" x14ac:dyDescent="0.2">
      <c r="A16" s="103"/>
      <c r="B16" s="104"/>
      <c r="C16" s="105"/>
      <c r="D16" s="106"/>
      <c r="E16" s="107"/>
    </row>
    <row r="17" spans="1:5" ht="15.75" x14ac:dyDescent="0.25">
      <c r="A17" s="86" t="s">
        <v>134</v>
      </c>
      <c r="B17" s="87" t="s">
        <v>41</v>
      </c>
      <c r="C17" s="53"/>
      <c r="D17" s="53"/>
      <c r="E17" s="88"/>
    </row>
    <row r="18" spans="1:5" ht="31.5" x14ac:dyDescent="0.25">
      <c r="A18" s="89"/>
      <c r="B18" s="90"/>
      <c r="C18" s="91" t="s">
        <v>127</v>
      </c>
      <c r="D18" s="92" t="s">
        <v>128</v>
      </c>
      <c r="E18" s="93">
        <v>19983370</v>
      </c>
    </row>
    <row r="19" spans="1:5" x14ac:dyDescent="0.2">
      <c r="A19" s="94">
        <v>1</v>
      </c>
      <c r="B19" s="95"/>
      <c r="C19" s="96" t="s">
        <v>129</v>
      </c>
      <c r="D19" s="97" t="s">
        <v>130</v>
      </c>
      <c r="E19" s="98">
        <v>-9835497</v>
      </c>
    </row>
    <row r="20" spans="1:5" ht="15.75" thickBot="1" x14ac:dyDescent="0.25">
      <c r="A20" s="94">
        <v>2</v>
      </c>
      <c r="B20" s="95"/>
      <c r="C20" s="96" t="s">
        <v>131</v>
      </c>
      <c r="D20" s="97" t="s">
        <v>130</v>
      </c>
      <c r="E20" s="98">
        <v>36976018</v>
      </c>
    </row>
    <row r="21" spans="1:5" s="68" customFormat="1" ht="16.5" customHeight="1" thickBot="1" x14ac:dyDescent="0.3">
      <c r="A21" s="99"/>
      <c r="B21" s="100"/>
      <c r="C21" s="101" t="s">
        <v>132</v>
      </c>
      <c r="D21" s="92" t="s">
        <v>133</v>
      </c>
      <c r="E21" s="102">
        <f>SUM(E18:E20)</f>
        <v>47123891</v>
      </c>
    </row>
    <row r="22" spans="1:5" s="68" customFormat="1" ht="15.75" customHeight="1" x14ac:dyDescent="0.2">
      <c r="A22" s="103"/>
      <c r="B22" s="104"/>
      <c r="C22" s="105"/>
      <c r="D22" s="106"/>
      <c r="E22" s="107"/>
    </row>
    <row r="23" spans="1:5" ht="15.75" x14ac:dyDescent="0.25">
      <c r="A23" s="86" t="s">
        <v>135</v>
      </c>
      <c r="B23" s="87" t="s">
        <v>50</v>
      </c>
      <c r="C23" s="53"/>
      <c r="D23" s="53"/>
      <c r="E23" s="88"/>
    </row>
    <row r="24" spans="1:5" ht="31.5" x14ac:dyDescent="0.25">
      <c r="A24" s="89"/>
      <c r="B24" s="90"/>
      <c r="C24" s="91" t="s">
        <v>127</v>
      </c>
      <c r="D24" s="92" t="s">
        <v>128</v>
      </c>
      <c r="E24" s="93">
        <v>12354723</v>
      </c>
    </row>
    <row r="25" spans="1:5" x14ac:dyDescent="0.2">
      <c r="A25" s="94">
        <v>1</v>
      </c>
      <c r="B25" s="95"/>
      <c r="C25" s="96" t="s">
        <v>129</v>
      </c>
      <c r="D25" s="97" t="s">
        <v>130</v>
      </c>
      <c r="E25" s="98">
        <v>-5720441</v>
      </c>
    </row>
    <row r="26" spans="1:5" ht="15.75" thickBot="1" x14ac:dyDescent="0.25">
      <c r="A26" s="94">
        <v>2</v>
      </c>
      <c r="B26" s="95"/>
      <c r="C26" s="96" t="s">
        <v>131</v>
      </c>
      <c r="D26" s="97" t="s">
        <v>130</v>
      </c>
      <c r="E26" s="98">
        <v>-2569470</v>
      </c>
    </row>
    <row r="27" spans="1:5" s="68" customFormat="1" ht="16.5" customHeight="1" thickBot="1" x14ac:dyDescent="0.3">
      <c r="A27" s="99"/>
      <c r="B27" s="100"/>
      <c r="C27" s="101" t="s">
        <v>132</v>
      </c>
      <c r="D27" s="92" t="s">
        <v>133</v>
      </c>
      <c r="E27" s="102">
        <f>SUM(E24:E26)</f>
        <v>4064812</v>
      </c>
    </row>
    <row r="28" spans="1:5" s="68" customFormat="1" ht="15.75" customHeight="1" x14ac:dyDescent="0.2">
      <c r="A28" s="103"/>
      <c r="B28" s="104"/>
      <c r="C28" s="105"/>
      <c r="D28" s="106"/>
      <c r="E28" s="107"/>
    </row>
    <row r="29" spans="1:5" ht="15.75" x14ac:dyDescent="0.25">
      <c r="A29" s="86" t="s">
        <v>136</v>
      </c>
      <c r="B29" s="87" t="s">
        <v>0</v>
      </c>
      <c r="C29" s="53"/>
      <c r="D29" s="53"/>
      <c r="E29" s="88"/>
    </row>
    <row r="30" spans="1:5" ht="31.5" x14ac:dyDescent="0.25">
      <c r="A30" s="89"/>
      <c r="B30" s="90"/>
      <c r="C30" s="91" t="s">
        <v>127</v>
      </c>
      <c r="D30" s="92" t="s">
        <v>128</v>
      </c>
      <c r="E30" s="93">
        <v>0</v>
      </c>
    </row>
    <row r="31" spans="1:5" ht="15.75" thickBot="1" x14ac:dyDescent="0.25">
      <c r="A31" s="94" t="s">
        <v>137</v>
      </c>
      <c r="B31" s="95"/>
      <c r="C31" s="96" t="s">
        <v>138</v>
      </c>
      <c r="D31" s="97" t="s">
        <v>137</v>
      </c>
      <c r="E31" s="98">
        <v>0</v>
      </c>
    </row>
    <row r="32" spans="1:5" s="68" customFormat="1" ht="16.5" customHeight="1" thickBot="1" x14ac:dyDescent="0.3">
      <c r="A32" s="99"/>
      <c r="B32" s="100"/>
      <c r="C32" s="101" t="s">
        <v>132</v>
      </c>
      <c r="D32" s="92" t="s">
        <v>133</v>
      </c>
      <c r="E32" s="102">
        <f>SUM(E30)</f>
        <v>0</v>
      </c>
    </row>
    <row r="33" spans="1:5" s="68" customFormat="1" ht="15.75" customHeight="1" x14ac:dyDescent="0.2">
      <c r="A33" s="103"/>
      <c r="B33" s="104"/>
      <c r="C33" s="105"/>
      <c r="D33" s="106"/>
      <c r="E33" s="107"/>
    </row>
    <row r="34" spans="1:5" ht="15.75" x14ac:dyDescent="0.25">
      <c r="A34" s="86" t="s">
        <v>139</v>
      </c>
      <c r="B34" s="87" t="s">
        <v>61</v>
      </c>
      <c r="C34" s="53"/>
      <c r="D34" s="53"/>
      <c r="E34" s="88"/>
    </row>
    <row r="35" spans="1:5" ht="31.5" x14ac:dyDescent="0.25">
      <c r="A35" s="89"/>
      <c r="B35" s="90"/>
      <c r="C35" s="91" t="s">
        <v>127</v>
      </c>
      <c r="D35" s="92" t="s">
        <v>128</v>
      </c>
      <c r="E35" s="93">
        <v>7331382</v>
      </c>
    </row>
    <row r="36" spans="1:5" x14ac:dyDescent="0.2">
      <c r="A36" s="94">
        <v>1</v>
      </c>
      <c r="B36" s="95"/>
      <c r="C36" s="96" t="s">
        <v>129</v>
      </c>
      <c r="D36" s="97" t="s">
        <v>130</v>
      </c>
      <c r="E36" s="98">
        <v>-2759117</v>
      </c>
    </row>
    <row r="37" spans="1:5" ht="15.75" thickBot="1" x14ac:dyDescent="0.25">
      <c r="A37" s="94">
        <v>2</v>
      </c>
      <c r="B37" s="95"/>
      <c r="C37" s="96" t="s">
        <v>131</v>
      </c>
      <c r="D37" s="97" t="s">
        <v>130</v>
      </c>
      <c r="E37" s="98">
        <v>3618897</v>
      </c>
    </row>
    <row r="38" spans="1:5" s="68" customFormat="1" ht="16.5" customHeight="1" thickBot="1" x14ac:dyDescent="0.3">
      <c r="A38" s="99"/>
      <c r="B38" s="100"/>
      <c r="C38" s="101" t="s">
        <v>132</v>
      </c>
      <c r="D38" s="92" t="s">
        <v>133</v>
      </c>
      <c r="E38" s="102">
        <f>SUM(E35:E37)</f>
        <v>8191162</v>
      </c>
    </row>
    <row r="39" spans="1:5" s="68" customFormat="1" ht="15.75" customHeight="1" x14ac:dyDescent="0.2">
      <c r="A39" s="103"/>
      <c r="B39" s="104"/>
      <c r="C39" s="105"/>
      <c r="D39" s="106"/>
      <c r="E39" s="107"/>
    </row>
    <row r="40" spans="1:5" ht="15.75" x14ac:dyDescent="0.25">
      <c r="A40" s="86" t="s">
        <v>140</v>
      </c>
      <c r="B40" s="87" t="s">
        <v>67</v>
      </c>
      <c r="C40" s="53"/>
      <c r="D40" s="53"/>
      <c r="E40" s="88"/>
    </row>
    <row r="41" spans="1:5" ht="31.5" x14ac:dyDescent="0.25">
      <c r="A41" s="89"/>
      <c r="B41" s="90"/>
      <c r="C41" s="91" t="s">
        <v>127</v>
      </c>
      <c r="D41" s="92" t="s">
        <v>128</v>
      </c>
      <c r="E41" s="93">
        <v>-1684</v>
      </c>
    </row>
    <row r="42" spans="1:5" x14ac:dyDescent="0.2">
      <c r="A42" s="94">
        <v>1</v>
      </c>
      <c r="B42" s="95"/>
      <c r="C42" s="96" t="s">
        <v>129</v>
      </c>
      <c r="D42" s="97" t="s">
        <v>130</v>
      </c>
      <c r="E42" s="98">
        <v>-4113</v>
      </c>
    </row>
    <row r="43" spans="1:5" x14ac:dyDescent="0.2">
      <c r="A43" s="94">
        <v>2</v>
      </c>
      <c r="B43" s="95"/>
      <c r="C43" s="96" t="s">
        <v>129</v>
      </c>
      <c r="D43" s="97" t="s">
        <v>130</v>
      </c>
      <c r="E43" s="98">
        <v>-1508418</v>
      </c>
    </row>
    <row r="44" spans="1:5" x14ac:dyDescent="0.2">
      <c r="A44" s="94">
        <v>3</v>
      </c>
      <c r="B44" s="95"/>
      <c r="C44" s="96" t="s">
        <v>131</v>
      </c>
      <c r="D44" s="97" t="s">
        <v>130</v>
      </c>
      <c r="E44" s="98">
        <v>-10198</v>
      </c>
    </row>
    <row r="45" spans="1:5" ht="15.75" thickBot="1" x14ac:dyDescent="0.25">
      <c r="A45" s="94">
        <v>4</v>
      </c>
      <c r="B45" s="95"/>
      <c r="C45" s="96" t="s">
        <v>131</v>
      </c>
      <c r="D45" s="97" t="s">
        <v>130</v>
      </c>
      <c r="E45" s="98">
        <v>256800</v>
      </c>
    </row>
    <row r="46" spans="1:5" s="68" customFormat="1" ht="16.5" customHeight="1" thickBot="1" x14ac:dyDescent="0.3">
      <c r="A46" s="99"/>
      <c r="B46" s="100"/>
      <c r="C46" s="101" t="s">
        <v>132</v>
      </c>
      <c r="D46" s="92" t="s">
        <v>133</v>
      </c>
      <c r="E46" s="102">
        <f>SUM(E41:E45)</f>
        <v>-1267613</v>
      </c>
    </row>
    <row r="47" spans="1:5" s="68" customFormat="1" ht="15.75" customHeight="1" x14ac:dyDescent="0.2">
      <c r="A47" s="103"/>
      <c r="B47" s="104"/>
      <c r="C47" s="105"/>
      <c r="D47" s="106"/>
      <c r="E47" s="107"/>
    </row>
    <row r="48" spans="1:5" ht="31.5" x14ac:dyDescent="0.25">
      <c r="A48" s="86" t="s">
        <v>141</v>
      </c>
      <c r="B48" s="87" t="s">
        <v>72</v>
      </c>
      <c r="C48" s="53"/>
      <c r="D48" s="53"/>
      <c r="E48" s="88"/>
    </row>
    <row r="49" spans="1:5" ht="31.5" x14ac:dyDescent="0.25">
      <c r="A49" s="89"/>
      <c r="B49" s="90"/>
      <c r="C49" s="91" t="s">
        <v>127</v>
      </c>
      <c r="D49" s="92" t="s">
        <v>128</v>
      </c>
      <c r="E49" s="93">
        <v>21599614</v>
      </c>
    </row>
    <row r="50" spans="1:5" ht="15.75" thickBot="1" x14ac:dyDescent="0.25">
      <c r="A50" s="94" t="s">
        <v>137</v>
      </c>
      <c r="B50" s="95"/>
      <c r="C50" s="96" t="s">
        <v>138</v>
      </c>
      <c r="D50" s="97" t="s">
        <v>137</v>
      </c>
      <c r="E50" s="98">
        <v>0</v>
      </c>
    </row>
    <row r="51" spans="1:5" s="68" customFormat="1" ht="16.5" customHeight="1" thickBot="1" x14ac:dyDescent="0.3">
      <c r="A51" s="99"/>
      <c r="B51" s="100"/>
      <c r="C51" s="101" t="s">
        <v>132</v>
      </c>
      <c r="D51" s="92" t="s">
        <v>133</v>
      </c>
      <c r="E51" s="102">
        <f>SUM(E49)</f>
        <v>21599614</v>
      </c>
    </row>
    <row r="52" spans="1:5" s="68" customFormat="1" ht="15.75" customHeight="1" x14ac:dyDescent="0.2">
      <c r="A52" s="103"/>
      <c r="B52" s="104"/>
      <c r="C52" s="105"/>
      <c r="D52" s="106"/>
      <c r="E52" s="107"/>
    </row>
    <row r="53" spans="1:5" ht="15.75" x14ac:dyDescent="0.25">
      <c r="A53" s="86" t="s">
        <v>142</v>
      </c>
      <c r="B53" s="87" t="s">
        <v>77</v>
      </c>
      <c r="C53" s="53"/>
      <c r="D53" s="53"/>
      <c r="E53" s="88"/>
    </row>
    <row r="54" spans="1:5" ht="31.5" x14ac:dyDescent="0.25">
      <c r="A54" s="89"/>
      <c r="B54" s="90"/>
      <c r="C54" s="91" t="s">
        <v>127</v>
      </c>
      <c r="D54" s="92" t="s">
        <v>128</v>
      </c>
      <c r="E54" s="93">
        <v>1500683</v>
      </c>
    </row>
    <row r="55" spans="1:5" x14ac:dyDescent="0.2">
      <c r="A55" s="94">
        <v>1</v>
      </c>
      <c r="B55" s="95"/>
      <c r="C55" s="96" t="s">
        <v>129</v>
      </c>
      <c r="D55" s="97" t="s">
        <v>130</v>
      </c>
      <c r="E55" s="98">
        <v>-19199</v>
      </c>
    </row>
    <row r="56" spans="1:5" ht="15.75" thickBot="1" x14ac:dyDescent="0.25">
      <c r="A56" s="94">
        <v>2</v>
      </c>
      <c r="B56" s="95"/>
      <c r="C56" s="96" t="s">
        <v>131</v>
      </c>
      <c r="D56" s="97" t="s">
        <v>130</v>
      </c>
      <c r="E56" s="98">
        <v>19931</v>
      </c>
    </row>
    <row r="57" spans="1:5" s="68" customFormat="1" ht="16.5" customHeight="1" thickBot="1" x14ac:dyDescent="0.3">
      <c r="A57" s="99"/>
      <c r="B57" s="100"/>
      <c r="C57" s="101" t="s">
        <v>132</v>
      </c>
      <c r="D57" s="92" t="s">
        <v>133</v>
      </c>
      <c r="E57" s="102">
        <f>SUM(E54:E56)</f>
        <v>1501415</v>
      </c>
    </row>
    <row r="58" spans="1:5" s="68" customFormat="1" ht="15.75" customHeight="1" x14ac:dyDescent="0.2">
      <c r="A58" s="103"/>
      <c r="B58" s="104"/>
      <c r="C58" s="105"/>
      <c r="D58" s="106"/>
      <c r="E58" s="107"/>
    </row>
    <row r="59" spans="1:5" ht="15.75" x14ac:dyDescent="0.25">
      <c r="A59" s="86" t="s">
        <v>143</v>
      </c>
      <c r="B59" s="87" t="s">
        <v>84</v>
      </c>
      <c r="C59" s="53"/>
      <c r="D59" s="53"/>
      <c r="E59" s="88"/>
    </row>
    <row r="60" spans="1:5" ht="31.5" x14ac:dyDescent="0.25">
      <c r="A60" s="89"/>
      <c r="B60" s="90"/>
      <c r="C60" s="91" t="s">
        <v>127</v>
      </c>
      <c r="D60" s="92" t="s">
        <v>128</v>
      </c>
      <c r="E60" s="93">
        <v>73073719</v>
      </c>
    </row>
    <row r="61" spans="1:5" x14ac:dyDescent="0.2">
      <c r="A61" s="94">
        <v>1</v>
      </c>
      <c r="B61" s="95"/>
      <c r="C61" s="96" t="s">
        <v>129</v>
      </c>
      <c r="D61" s="97" t="s">
        <v>130</v>
      </c>
      <c r="E61" s="98">
        <v>-383295</v>
      </c>
    </row>
    <row r="62" spans="1:5" ht="15.75" thickBot="1" x14ac:dyDescent="0.25">
      <c r="A62" s="94">
        <v>2</v>
      </c>
      <c r="B62" s="95"/>
      <c r="C62" s="96" t="s">
        <v>131</v>
      </c>
      <c r="D62" s="97" t="s">
        <v>130</v>
      </c>
      <c r="E62" s="98">
        <v>19371816</v>
      </c>
    </row>
    <row r="63" spans="1:5" s="68" customFormat="1" ht="16.5" customHeight="1" thickBot="1" x14ac:dyDescent="0.3">
      <c r="A63" s="99"/>
      <c r="B63" s="100"/>
      <c r="C63" s="101" t="s">
        <v>132</v>
      </c>
      <c r="D63" s="92" t="s">
        <v>133</v>
      </c>
      <c r="E63" s="102">
        <f>SUM(E60:E62)</f>
        <v>92062240</v>
      </c>
    </row>
    <row r="64" spans="1:5" s="68" customFormat="1" ht="15.75" customHeight="1" thickBot="1" x14ac:dyDescent="0.25">
      <c r="A64" s="103"/>
      <c r="B64" s="104"/>
      <c r="C64" s="105"/>
      <c r="D64" s="106"/>
      <c r="E64" s="107"/>
    </row>
    <row r="65" spans="1:5" s="113" customFormat="1" ht="19.5" customHeight="1" thickBot="1" x14ac:dyDescent="0.3">
      <c r="A65" s="108"/>
      <c r="B65" s="109"/>
      <c r="C65" s="110"/>
      <c r="D65" s="111" t="s">
        <v>144</v>
      </c>
      <c r="E65" s="112">
        <f>+E63+E57+E51+E46+E38+E32+E27+E21+E15</f>
        <v>235422963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REPORTING&amp;RJOHN DEMPSEY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9"/>
      <c r="C1" s="469"/>
      <c r="D1" s="469"/>
    </row>
    <row r="2" spans="1:6" ht="15.75" x14ac:dyDescent="0.25">
      <c r="A2" s="470" t="s">
        <v>0</v>
      </c>
      <c r="B2" s="470"/>
      <c r="C2" s="470"/>
      <c r="D2" s="470"/>
      <c r="E2" s="470"/>
      <c r="F2" s="470"/>
    </row>
    <row r="3" spans="1:6" ht="15.75" x14ac:dyDescent="0.25">
      <c r="A3" s="470" t="s">
        <v>1</v>
      </c>
      <c r="B3" s="470"/>
      <c r="C3" s="470"/>
      <c r="D3" s="470"/>
      <c r="E3" s="470"/>
      <c r="F3" s="470"/>
    </row>
    <row r="4" spans="1:6" ht="15.75" x14ac:dyDescent="0.25">
      <c r="A4" s="470" t="s">
        <v>90</v>
      </c>
      <c r="B4" s="470"/>
      <c r="C4" s="470"/>
      <c r="D4" s="470"/>
      <c r="E4" s="470"/>
      <c r="F4" s="470"/>
    </row>
    <row r="5" spans="1:6" ht="15.75" x14ac:dyDescent="0.25">
      <c r="A5" s="470" t="s">
        <v>145</v>
      </c>
      <c r="B5" s="470"/>
      <c r="C5" s="470"/>
      <c r="D5" s="470"/>
      <c r="E5" s="470"/>
      <c r="F5" s="470"/>
    </row>
    <row r="6" spans="1:6" ht="13.5" customHeight="1" thickBot="1" x14ac:dyDescent="0.25">
      <c r="B6" s="468"/>
      <c r="C6" s="468"/>
      <c r="D6" s="46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146</v>
      </c>
      <c r="C9" s="124" t="s">
        <v>147</v>
      </c>
      <c r="D9" s="124" t="s">
        <v>123</v>
      </c>
      <c r="E9" s="124" t="s">
        <v>124</v>
      </c>
      <c r="F9" s="125" t="s">
        <v>148</v>
      </c>
    </row>
    <row r="10" spans="1:6" s="132" customFormat="1" ht="31.5" x14ac:dyDescent="0.25">
      <c r="A10" s="126"/>
      <c r="B10" s="127"/>
      <c r="C10" s="128"/>
      <c r="D10" s="129" t="s">
        <v>149</v>
      </c>
      <c r="E10" s="130" t="s">
        <v>150</v>
      </c>
      <c r="F10" s="131">
        <v>98369907</v>
      </c>
    </row>
    <row r="11" spans="1:6" ht="15.75" x14ac:dyDescent="0.25">
      <c r="A11" s="133" t="s">
        <v>126</v>
      </c>
      <c r="B11" s="134" t="s">
        <v>10</v>
      </c>
      <c r="C11" s="135"/>
      <c r="D11" s="136"/>
      <c r="E11" s="136"/>
      <c r="F11" s="137"/>
    </row>
    <row r="12" spans="1:6" ht="15.75" thickBot="1" x14ac:dyDescent="0.25">
      <c r="A12" s="138"/>
      <c r="B12" s="139"/>
      <c r="C12" s="140" t="s">
        <v>137</v>
      </c>
      <c r="D12" s="140" t="s">
        <v>138</v>
      </c>
      <c r="E12" s="141" t="s">
        <v>137</v>
      </c>
      <c r="F12" s="142">
        <v>0</v>
      </c>
    </row>
    <row r="13" spans="1:6" ht="16.5" thickBot="1" x14ac:dyDescent="0.3">
      <c r="A13" s="143"/>
      <c r="B13" s="144"/>
      <c r="C13" s="145"/>
      <c r="D13" s="146" t="s">
        <v>151</v>
      </c>
      <c r="E13" s="147" t="s">
        <v>152</v>
      </c>
      <c r="F13" s="148">
        <v>0</v>
      </c>
    </row>
    <row r="14" spans="1:6" ht="15.75" x14ac:dyDescent="0.25">
      <c r="A14" s="149"/>
      <c r="B14" s="150"/>
      <c r="C14" s="151"/>
      <c r="D14" s="152"/>
      <c r="E14" s="153"/>
      <c r="F14" s="154"/>
    </row>
    <row r="15" spans="1:6" ht="15.75" x14ac:dyDescent="0.25">
      <c r="A15" s="133" t="s">
        <v>134</v>
      </c>
      <c r="B15" s="134" t="s">
        <v>41</v>
      </c>
      <c r="C15" s="135"/>
      <c r="D15" s="136"/>
      <c r="E15" s="136"/>
      <c r="F15" s="137"/>
    </row>
    <row r="16" spans="1:6" ht="30" x14ac:dyDescent="0.2">
      <c r="A16" s="138">
        <v>1</v>
      </c>
      <c r="B16" s="139"/>
      <c r="C16" s="140" t="s">
        <v>72</v>
      </c>
      <c r="D16" s="140" t="s">
        <v>153</v>
      </c>
      <c r="E16" s="141" t="s">
        <v>130</v>
      </c>
      <c r="F16" s="142">
        <v>1475456</v>
      </c>
    </row>
    <row r="17" spans="1:6" ht="15.75" thickBot="1" x14ac:dyDescent="0.25">
      <c r="A17" s="138">
        <v>2</v>
      </c>
      <c r="B17" s="139"/>
      <c r="C17" s="140" t="s">
        <v>0</v>
      </c>
      <c r="D17" s="140" t="s">
        <v>154</v>
      </c>
      <c r="E17" s="141" t="s">
        <v>130</v>
      </c>
      <c r="F17" s="142">
        <v>12976347</v>
      </c>
    </row>
    <row r="18" spans="1:6" ht="16.5" thickBot="1" x14ac:dyDescent="0.3">
      <c r="A18" s="143"/>
      <c r="B18" s="144"/>
      <c r="C18" s="145"/>
      <c r="D18" s="146" t="s">
        <v>151</v>
      </c>
      <c r="E18" s="147" t="s">
        <v>152</v>
      </c>
      <c r="F18" s="148">
        <f>SUM(F16:F17)</f>
        <v>14451803</v>
      </c>
    </row>
    <row r="19" spans="1:6" ht="15.75" x14ac:dyDescent="0.25">
      <c r="A19" s="149"/>
      <c r="B19" s="150"/>
      <c r="C19" s="151"/>
      <c r="D19" s="152"/>
      <c r="E19" s="153"/>
      <c r="F19" s="154"/>
    </row>
    <row r="20" spans="1:6" ht="15.75" x14ac:dyDescent="0.25">
      <c r="A20" s="133" t="s">
        <v>135</v>
      </c>
      <c r="B20" s="134" t="s">
        <v>50</v>
      </c>
      <c r="C20" s="135"/>
      <c r="D20" s="136"/>
      <c r="E20" s="136"/>
      <c r="F20" s="137"/>
    </row>
    <row r="21" spans="1:6" ht="30.75" thickBot="1" x14ac:dyDescent="0.25">
      <c r="A21" s="138">
        <v>1</v>
      </c>
      <c r="B21" s="139"/>
      <c r="C21" s="140" t="s">
        <v>72</v>
      </c>
      <c r="D21" s="140" t="s">
        <v>153</v>
      </c>
      <c r="E21" s="141" t="s">
        <v>130</v>
      </c>
      <c r="F21" s="142">
        <v>6526</v>
      </c>
    </row>
    <row r="22" spans="1:6" ht="16.5" thickBot="1" x14ac:dyDescent="0.3">
      <c r="A22" s="143"/>
      <c r="B22" s="144"/>
      <c r="C22" s="145"/>
      <c r="D22" s="146" t="s">
        <v>151</v>
      </c>
      <c r="E22" s="147" t="s">
        <v>152</v>
      </c>
      <c r="F22" s="148">
        <f>SUM(F21:F21)</f>
        <v>6526</v>
      </c>
    </row>
    <row r="23" spans="1:6" ht="15.75" x14ac:dyDescent="0.25">
      <c r="A23" s="149"/>
      <c r="B23" s="150"/>
      <c r="C23" s="151"/>
      <c r="D23" s="152"/>
      <c r="E23" s="153"/>
      <c r="F23" s="154"/>
    </row>
    <row r="24" spans="1:6" ht="15.75" x14ac:dyDescent="0.25">
      <c r="A24" s="133" t="s">
        <v>136</v>
      </c>
      <c r="B24" s="134" t="s">
        <v>0</v>
      </c>
      <c r="C24" s="135"/>
      <c r="D24" s="136"/>
      <c r="E24" s="136"/>
      <c r="F24" s="137"/>
    </row>
    <row r="25" spans="1:6" ht="30.75" thickBot="1" x14ac:dyDescent="0.25">
      <c r="A25" s="138">
        <v>1</v>
      </c>
      <c r="B25" s="139"/>
      <c r="C25" s="140" t="s">
        <v>72</v>
      </c>
      <c r="D25" s="140" t="s">
        <v>153</v>
      </c>
      <c r="E25" s="141" t="s">
        <v>130</v>
      </c>
      <c r="F25" s="142">
        <v>1163197</v>
      </c>
    </row>
    <row r="26" spans="1:6" ht="16.5" thickBot="1" x14ac:dyDescent="0.3">
      <c r="A26" s="143"/>
      <c r="B26" s="144"/>
      <c r="C26" s="145"/>
      <c r="D26" s="146" t="s">
        <v>151</v>
      </c>
      <c r="E26" s="147" t="s">
        <v>152</v>
      </c>
      <c r="F26" s="148">
        <f>SUM(F25:F25)</f>
        <v>1163197</v>
      </c>
    </row>
    <row r="27" spans="1:6" ht="15.75" x14ac:dyDescent="0.25">
      <c r="A27" s="149"/>
      <c r="B27" s="150"/>
      <c r="C27" s="151"/>
      <c r="D27" s="152"/>
      <c r="E27" s="153"/>
      <c r="F27" s="154"/>
    </row>
    <row r="28" spans="1:6" ht="15.75" x14ac:dyDescent="0.25">
      <c r="A28" s="133" t="s">
        <v>139</v>
      </c>
      <c r="B28" s="134" t="s">
        <v>61</v>
      </c>
      <c r="C28" s="135"/>
      <c r="D28" s="136"/>
      <c r="E28" s="136"/>
      <c r="F28" s="137"/>
    </row>
    <row r="29" spans="1:6" ht="30" x14ac:dyDescent="0.2">
      <c r="A29" s="138">
        <v>1</v>
      </c>
      <c r="B29" s="139"/>
      <c r="C29" s="140" t="s">
        <v>72</v>
      </c>
      <c r="D29" s="140" t="s">
        <v>153</v>
      </c>
      <c r="E29" s="141" t="s">
        <v>130</v>
      </c>
      <c r="F29" s="142">
        <v>692114</v>
      </c>
    </row>
    <row r="30" spans="1:6" ht="15.75" thickBot="1" x14ac:dyDescent="0.25">
      <c r="A30" s="138">
        <v>2</v>
      </c>
      <c r="B30" s="139"/>
      <c r="C30" s="140" t="s">
        <v>41</v>
      </c>
      <c r="D30" s="140" t="s">
        <v>154</v>
      </c>
      <c r="E30" s="141" t="s">
        <v>130</v>
      </c>
      <c r="F30" s="142">
        <v>3614343</v>
      </c>
    </row>
    <row r="31" spans="1:6" ht="16.5" thickBot="1" x14ac:dyDescent="0.3">
      <c r="A31" s="143"/>
      <c r="B31" s="144"/>
      <c r="C31" s="145"/>
      <c r="D31" s="146" t="s">
        <v>151</v>
      </c>
      <c r="E31" s="147" t="s">
        <v>152</v>
      </c>
      <c r="F31" s="148">
        <f>SUM(F29:F30)</f>
        <v>4306457</v>
      </c>
    </row>
    <row r="32" spans="1:6" ht="15.75" x14ac:dyDescent="0.25">
      <c r="A32" s="149"/>
      <c r="B32" s="150"/>
      <c r="C32" s="151"/>
      <c r="D32" s="152"/>
      <c r="E32" s="153"/>
      <c r="F32" s="154"/>
    </row>
    <row r="33" spans="1:6" ht="15.75" x14ac:dyDescent="0.25">
      <c r="A33" s="133" t="s">
        <v>140</v>
      </c>
      <c r="B33" s="134" t="s">
        <v>67</v>
      </c>
      <c r="C33" s="135"/>
      <c r="D33" s="136"/>
      <c r="E33" s="136"/>
      <c r="F33" s="137"/>
    </row>
    <row r="34" spans="1:6" ht="15.75" thickBot="1" x14ac:dyDescent="0.25">
      <c r="A34" s="138"/>
      <c r="B34" s="139"/>
      <c r="C34" s="140" t="s">
        <v>137</v>
      </c>
      <c r="D34" s="140" t="s">
        <v>138</v>
      </c>
      <c r="E34" s="141" t="s">
        <v>137</v>
      </c>
      <c r="F34" s="142">
        <v>0</v>
      </c>
    </row>
    <row r="35" spans="1:6" ht="16.5" thickBot="1" x14ac:dyDescent="0.3">
      <c r="A35" s="143"/>
      <c r="B35" s="144"/>
      <c r="C35" s="145"/>
      <c r="D35" s="146" t="s">
        <v>151</v>
      </c>
      <c r="E35" s="147" t="s">
        <v>152</v>
      </c>
      <c r="F35" s="148">
        <v>0</v>
      </c>
    </row>
    <row r="36" spans="1:6" ht="15.75" x14ac:dyDescent="0.25">
      <c r="A36" s="149"/>
      <c r="B36" s="150"/>
      <c r="C36" s="151"/>
      <c r="D36" s="152"/>
      <c r="E36" s="153"/>
      <c r="F36" s="154"/>
    </row>
    <row r="37" spans="1:6" ht="31.5" x14ac:dyDescent="0.25">
      <c r="A37" s="133" t="s">
        <v>141</v>
      </c>
      <c r="B37" s="134" t="s">
        <v>72</v>
      </c>
      <c r="C37" s="135"/>
      <c r="D37" s="136"/>
      <c r="E37" s="136"/>
      <c r="F37" s="137"/>
    </row>
    <row r="38" spans="1:6" ht="15.75" thickBot="1" x14ac:dyDescent="0.25">
      <c r="A38" s="138"/>
      <c r="B38" s="139"/>
      <c r="C38" s="140" t="s">
        <v>137</v>
      </c>
      <c r="D38" s="140" t="s">
        <v>138</v>
      </c>
      <c r="E38" s="141" t="s">
        <v>137</v>
      </c>
      <c r="F38" s="142">
        <v>0</v>
      </c>
    </row>
    <row r="39" spans="1:6" ht="16.5" thickBot="1" x14ac:dyDescent="0.3">
      <c r="A39" s="143"/>
      <c r="B39" s="144"/>
      <c r="C39" s="145"/>
      <c r="D39" s="146" t="s">
        <v>151</v>
      </c>
      <c r="E39" s="147" t="s">
        <v>152</v>
      </c>
      <c r="F39" s="148">
        <v>0</v>
      </c>
    </row>
    <row r="40" spans="1:6" ht="15.75" x14ac:dyDescent="0.25">
      <c r="A40" s="149"/>
      <c r="B40" s="150"/>
      <c r="C40" s="151"/>
      <c r="D40" s="152"/>
      <c r="E40" s="153"/>
      <c r="F40" s="154"/>
    </row>
    <row r="41" spans="1:6" ht="15.75" x14ac:dyDescent="0.25">
      <c r="A41" s="133" t="s">
        <v>142</v>
      </c>
      <c r="B41" s="134" t="s">
        <v>77</v>
      </c>
      <c r="C41" s="135"/>
      <c r="D41" s="136"/>
      <c r="E41" s="136"/>
      <c r="F41" s="137"/>
    </row>
    <row r="42" spans="1:6" ht="15.75" thickBot="1" x14ac:dyDescent="0.25">
      <c r="A42" s="138"/>
      <c r="B42" s="139"/>
      <c r="C42" s="140" t="s">
        <v>137</v>
      </c>
      <c r="D42" s="140" t="s">
        <v>138</v>
      </c>
      <c r="E42" s="141" t="s">
        <v>137</v>
      </c>
      <c r="F42" s="142">
        <v>0</v>
      </c>
    </row>
    <row r="43" spans="1:6" ht="16.5" thickBot="1" x14ac:dyDescent="0.3">
      <c r="A43" s="143"/>
      <c r="B43" s="144"/>
      <c r="C43" s="145"/>
      <c r="D43" s="146" t="s">
        <v>151</v>
      </c>
      <c r="E43" s="147" t="s">
        <v>152</v>
      </c>
      <c r="F43" s="148">
        <v>0</v>
      </c>
    </row>
    <row r="44" spans="1:6" ht="15.75" x14ac:dyDescent="0.25">
      <c r="A44" s="149"/>
      <c r="B44" s="150"/>
      <c r="C44" s="151"/>
      <c r="D44" s="152"/>
      <c r="E44" s="153"/>
      <c r="F44" s="154"/>
    </row>
    <row r="45" spans="1:6" ht="15.75" x14ac:dyDescent="0.25">
      <c r="A45" s="133" t="s">
        <v>143</v>
      </c>
      <c r="B45" s="134" t="s">
        <v>84</v>
      </c>
      <c r="C45" s="135"/>
      <c r="D45" s="136"/>
      <c r="E45" s="136"/>
      <c r="F45" s="137"/>
    </row>
    <row r="46" spans="1:6" ht="30.75" thickBot="1" x14ac:dyDescent="0.25">
      <c r="A46" s="138">
        <v>1</v>
      </c>
      <c r="B46" s="139"/>
      <c r="C46" s="140" t="s">
        <v>72</v>
      </c>
      <c r="D46" s="140" t="s">
        <v>153</v>
      </c>
      <c r="E46" s="141" t="s">
        <v>130</v>
      </c>
      <c r="F46" s="142">
        <v>1426</v>
      </c>
    </row>
    <row r="47" spans="1:6" ht="16.5" thickBot="1" x14ac:dyDescent="0.3">
      <c r="A47" s="143"/>
      <c r="B47" s="144"/>
      <c r="C47" s="145"/>
      <c r="D47" s="146" t="s">
        <v>151</v>
      </c>
      <c r="E47" s="147" t="s">
        <v>152</v>
      </c>
      <c r="F47" s="148">
        <f>SUM(F46:F46)</f>
        <v>1426</v>
      </c>
    </row>
    <row r="48" spans="1:6" ht="15.75" x14ac:dyDescent="0.25">
      <c r="A48" s="149"/>
      <c r="B48" s="150"/>
      <c r="C48" s="151"/>
      <c r="D48" s="152"/>
      <c r="E48" s="153"/>
      <c r="F48" s="154"/>
    </row>
    <row r="49" spans="1:6" ht="32.25" thickBot="1" x14ac:dyDescent="0.3">
      <c r="A49" s="155"/>
      <c r="B49" s="156"/>
      <c r="C49" s="156"/>
      <c r="D49" s="157" t="s">
        <v>155</v>
      </c>
      <c r="E49" s="158" t="s">
        <v>152</v>
      </c>
      <c r="F49" s="159">
        <f>+F47+F43+F39+F35+F31+F26+F22+F18+F13+F10</f>
        <v>118299316</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REPORTING&amp;RJOHN DEMPSEY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90</v>
      </c>
      <c r="B4" s="471"/>
      <c r="C4" s="471"/>
      <c r="D4" s="471"/>
    </row>
    <row r="5" spans="1:5" x14ac:dyDescent="0.2">
      <c r="A5" s="471" t="s">
        <v>156</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157</v>
      </c>
      <c r="C8" s="169"/>
      <c r="D8" s="170"/>
    </row>
    <row r="9" spans="1:5" ht="14.25" customHeight="1" thickBot="1" x14ac:dyDescent="0.25">
      <c r="A9" s="172" t="s">
        <v>5</v>
      </c>
      <c r="B9" s="173" t="s">
        <v>158</v>
      </c>
      <c r="C9" s="174" t="s">
        <v>148</v>
      </c>
      <c r="D9" s="175" t="s">
        <v>124</v>
      </c>
    </row>
    <row r="10" spans="1:5" x14ac:dyDescent="0.2">
      <c r="A10" s="176"/>
      <c r="B10" s="177"/>
      <c r="C10" s="178"/>
      <c r="D10" s="179"/>
    </row>
    <row r="11" spans="1:5" x14ac:dyDescent="0.2">
      <c r="A11" s="180" t="s">
        <v>126</v>
      </c>
      <c r="B11" s="181" t="s">
        <v>10</v>
      </c>
      <c r="C11" s="182"/>
      <c r="D11" s="183"/>
    </row>
    <row r="12" spans="1:5" ht="15.75" thickBot="1" x14ac:dyDescent="0.25">
      <c r="A12" s="184">
        <v>0</v>
      </c>
      <c r="B12" s="185" t="s">
        <v>138</v>
      </c>
      <c r="C12" s="186">
        <v>0</v>
      </c>
      <c r="D12" s="187" t="s">
        <v>137</v>
      </c>
    </row>
    <row r="13" spans="1:5" ht="13.5" customHeight="1" thickBot="1" x14ac:dyDescent="0.25">
      <c r="A13" s="188"/>
      <c r="B13" s="189" t="s">
        <v>159</v>
      </c>
      <c r="C13" s="190">
        <v>0</v>
      </c>
      <c r="D13" s="191" t="s">
        <v>152</v>
      </c>
    </row>
    <row r="14" spans="1:5" ht="14.25" customHeight="1" x14ac:dyDescent="0.2">
      <c r="A14" s="192"/>
      <c r="B14" s="193"/>
      <c r="C14" s="194"/>
      <c r="D14" s="195"/>
    </row>
    <row r="15" spans="1:5" x14ac:dyDescent="0.2">
      <c r="A15" s="180" t="s">
        <v>134</v>
      </c>
      <c r="B15" s="181" t="s">
        <v>41</v>
      </c>
      <c r="C15" s="182"/>
      <c r="D15" s="183"/>
    </row>
    <row r="16" spans="1:5" ht="15.75" thickBot="1" x14ac:dyDescent="0.25">
      <c r="A16" s="184">
        <v>0</v>
      </c>
      <c r="B16" s="185" t="s">
        <v>138</v>
      </c>
      <c r="C16" s="186">
        <v>0</v>
      </c>
      <c r="D16" s="187" t="s">
        <v>137</v>
      </c>
    </row>
    <row r="17" spans="1:4" ht="13.5" customHeight="1" thickBot="1" x14ac:dyDescent="0.25">
      <c r="A17" s="188"/>
      <c r="B17" s="189" t="s">
        <v>159</v>
      </c>
      <c r="C17" s="190">
        <v>0</v>
      </c>
      <c r="D17" s="191" t="s">
        <v>152</v>
      </c>
    </row>
    <row r="18" spans="1:4" ht="14.25" customHeight="1" x14ac:dyDescent="0.2">
      <c r="A18" s="192"/>
      <c r="B18" s="193"/>
      <c r="C18" s="194"/>
      <c r="D18" s="195"/>
    </row>
    <row r="19" spans="1:4" x14ac:dyDescent="0.2">
      <c r="A19" s="180" t="s">
        <v>135</v>
      </c>
      <c r="B19" s="181" t="s">
        <v>50</v>
      </c>
      <c r="C19" s="182"/>
      <c r="D19" s="183"/>
    </row>
    <row r="20" spans="1:4" ht="15.75" thickBot="1" x14ac:dyDescent="0.25">
      <c r="A20" s="184">
        <v>0</v>
      </c>
      <c r="B20" s="185" t="s">
        <v>138</v>
      </c>
      <c r="C20" s="186">
        <v>0</v>
      </c>
      <c r="D20" s="187" t="s">
        <v>137</v>
      </c>
    </row>
    <row r="21" spans="1:4" ht="13.5" customHeight="1" thickBot="1" x14ac:dyDescent="0.25">
      <c r="A21" s="188"/>
      <c r="B21" s="189" t="s">
        <v>159</v>
      </c>
      <c r="C21" s="190">
        <v>0</v>
      </c>
      <c r="D21" s="191" t="s">
        <v>152</v>
      </c>
    </row>
    <row r="22" spans="1:4" ht="14.25" customHeight="1" x14ac:dyDescent="0.2">
      <c r="A22" s="192"/>
      <c r="B22" s="193"/>
      <c r="C22" s="194"/>
      <c r="D22" s="195"/>
    </row>
    <row r="23" spans="1:4" x14ac:dyDescent="0.2">
      <c r="A23" s="180" t="s">
        <v>136</v>
      </c>
      <c r="B23" s="181" t="s">
        <v>0</v>
      </c>
      <c r="C23" s="182"/>
      <c r="D23" s="183"/>
    </row>
    <row r="24" spans="1:4" ht="15.75" thickBot="1" x14ac:dyDescent="0.25">
      <c r="A24" s="184">
        <v>0</v>
      </c>
      <c r="B24" s="185" t="s">
        <v>138</v>
      </c>
      <c r="C24" s="186">
        <v>0</v>
      </c>
      <c r="D24" s="187" t="s">
        <v>137</v>
      </c>
    </row>
    <row r="25" spans="1:4" ht="13.5" customHeight="1" thickBot="1" x14ac:dyDescent="0.25">
      <c r="A25" s="188"/>
      <c r="B25" s="189" t="s">
        <v>159</v>
      </c>
      <c r="C25" s="190">
        <v>0</v>
      </c>
      <c r="D25" s="191" t="s">
        <v>152</v>
      </c>
    </row>
    <row r="26" spans="1:4" ht="14.25" customHeight="1" x14ac:dyDescent="0.2">
      <c r="A26" s="192"/>
      <c r="B26" s="193"/>
      <c r="C26" s="194"/>
      <c r="D26" s="195"/>
    </row>
    <row r="27" spans="1:4" x14ac:dyDescent="0.2">
      <c r="A27" s="180" t="s">
        <v>139</v>
      </c>
      <c r="B27" s="181" t="s">
        <v>61</v>
      </c>
      <c r="C27" s="182"/>
      <c r="D27" s="183"/>
    </row>
    <row r="28" spans="1:4" ht="15.75" thickBot="1" x14ac:dyDescent="0.25">
      <c r="A28" s="184">
        <v>0</v>
      </c>
      <c r="B28" s="185" t="s">
        <v>138</v>
      </c>
      <c r="C28" s="186">
        <v>0</v>
      </c>
      <c r="D28" s="187" t="s">
        <v>137</v>
      </c>
    </row>
    <row r="29" spans="1:4" ht="13.5" customHeight="1" thickBot="1" x14ac:dyDescent="0.25">
      <c r="A29" s="188"/>
      <c r="B29" s="189" t="s">
        <v>159</v>
      </c>
      <c r="C29" s="190">
        <v>0</v>
      </c>
      <c r="D29" s="191" t="s">
        <v>152</v>
      </c>
    </row>
    <row r="30" spans="1:4" ht="14.25" customHeight="1" x14ac:dyDescent="0.2">
      <c r="A30" s="192"/>
      <c r="B30" s="193"/>
      <c r="C30" s="194"/>
      <c r="D30" s="195"/>
    </row>
    <row r="31" spans="1:4" x14ac:dyDescent="0.2">
      <c r="A31" s="180" t="s">
        <v>140</v>
      </c>
      <c r="B31" s="181" t="s">
        <v>67</v>
      </c>
      <c r="C31" s="182"/>
      <c r="D31" s="183"/>
    </row>
    <row r="32" spans="1:4" ht="15.75" thickBot="1" x14ac:dyDescent="0.25">
      <c r="A32" s="184">
        <v>0</v>
      </c>
      <c r="B32" s="185" t="s">
        <v>138</v>
      </c>
      <c r="C32" s="186">
        <v>0</v>
      </c>
      <c r="D32" s="187" t="s">
        <v>137</v>
      </c>
    </row>
    <row r="33" spans="1:4" ht="13.5" customHeight="1" thickBot="1" x14ac:dyDescent="0.25">
      <c r="A33" s="188"/>
      <c r="B33" s="189" t="s">
        <v>159</v>
      </c>
      <c r="C33" s="190">
        <v>0</v>
      </c>
      <c r="D33" s="191" t="s">
        <v>152</v>
      </c>
    </row>
    <row r="34" spans="1:4" ht="14.25" customHeight="1" x14ac:dyDescent="0.2">
      <c r="A34" s="192"/>
      <c r="B34" s="193"/>
      <c r="C34" s="194"/>
      <c r="D34" s="195"/>
    </row>
    <row r="35" spans="1:4" x14ac:dyDescent="0.2">
      <c r="A35" s="180" t="s">
        <v>141</v>
      </c>
      <c r="B35" s="181" t="s">
        <v>72</v>
      </c>
      <c r="C35" s="182"/>
      <c r="D35" s="183"/>
    </row>
    <row r="36" spans="1:4" ht="15.75" thickBot="1" x14ac:dyDescent="0.25">
      <c r="A36" s="184">
        <v>0</v>
      </c>
      <c r="B36" s="185" t="s">
        <v>138</v>
      </c>
      <c r="C36" s="186">
        <v>0</v>
      </c>
      <c r="D36" s="187" t="s">
        <v>137</v>
      </c>
    </row>
    <row r="37" spans="1:4" ht="13.5" customHeight="1" thickBot="1" x14ac:dyDescent="0.25">
      <c r="A37" s="188"/>
      <c r="B37" s="189" t="s">
        <v>159</v>
      </c>
      <c r="C37" s="190">
        <v>0</v>
      </c>
      <c r="D37" s="191" t="s">
        <v>152</v>
      </c>
    </row>
    <row r="38" spans="1:4" ht="14.25" customHeight="1" x14ac:dyDescent="0.2">
      <c r="A38" s="192"/>
      <c r="B38" s="193"/>
      <c r="C38" s="194"/>
      <c r="D38" s="195"/>
    </row>
    <row r="39" spans="1:4" x14ac:dyDescent="0.2">
      <c r="A39" s="180" t="s">
        <v>142</v>
      </c>
      <c r="B39" s="181" t="s">
        <v>77</v>
      </c>
      <c r="C39" s="182"/>
      <c r="D39" s="183"/>
    </row>
    <row r="40" spans="1:4" ht="15.75" thickBot="1" x14ac:dyDescent="0.25">
      <c r="A40" s="184">
        <v>0</v>
      </c>
      <c r="B40" s="185" t="s">
        <v>138</v>
      </c>
      <c r="C40" s="186">
        <v>0</v>
      </c>
      <c r="D40" s="187" t="s">
        <v>137</v>
      </c>
    </row>
    <row r="41" spans="1:4" ht="13.5" customHeight="1" thickBot="1" x14ac:dyDescent="0.25">
      <c r="A41" s="188"/>
      <c r="B41" s="189" t="s">
        <v>159</v>
      </c>
      <c r="C41" s="190">
        <v>0</v>
      </c>
      <c r="D41" s="191" t="s">
        <v>152</v>
      </c>
    </row>
    <row r="42" spans="1:4" ht="14.25" customHeight="1" x14ac:dyDescent="0.2">
      <c r="A42" s="192"/>
      <c r="B42" s="193"/>
      <c r="C42" s="194"/>
      <c r="D42" s="195"/>
    </row>
    <row r="43" spans="1:4" x14ac:dyDescent="0.2">
      <c r="A43" s="180" t="s">
        <v>143</v>
      </c>
      <c r="B43" s="181" t="s">
        <v>84</v>
      </c>
      <c r="C43" s="182"/>
      <c r="D43" s="183"/>
    </row>
    <row r="44" spans="1:4" ht="15.75" thickBot="1" x14ac:dyDescent="0.25">
      <c r="A44" s="184">
        <v>0</v>
      </c>
      <c r="B44" s="185" t="s">
        <v>138</v>
      </c>
      <c r="C44" s="186">
        <v>0</v>
      </c>
      <c r="D44" s="187" t="s">
        <v>137</v>
      </c>
    </row>
    <row r="45" spans="1:4" ht="13.5" customHeight="1" thickBot="1" x14ac:dyDescent="0.25">
      <c r="A45" s="188"/>
      <c r="B45" s="189" t="s">
        <v>159</v>
      </c>
      <c r="C45" s="190">
        <v>0</v>
      </c>
      <c r="D45" s="191" t="s">
        <v>152</v>
      </c>
    </row>
    <row r="46" spans="1:4" ht="14.25" customHeight="1" x14ac:dyDescent="0.2">
      <c r="A46" s="192"/>
      <c r="B46" s="193"/>
      <c r="C46" s="194"/>
      <c r="D46" s="195"/>
    </row>
    <row r="47" spans="1:4" ht="13.5" customHeight="1" thickBot="1" x14ac:dyDescent="0.25">
      <c r="B47" s="196" t="s">
        <v>160</v>
      </c>
      <c r="C47" s="197">
        <f>+C45+C41+C37+C33+C29+C25+C21+C17+C13</f>
        <v>0</v>
      </c>
      <c r="D47" s="198" t="s">
        <v>152</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REPORTING&amp;RJOHN DEMPSEY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90</v>
      </c>
      <c r="B4" s="471"/>
      <c r="C4" s="471"/>
      <c r="D4" s="471"/>
    </row>
    <row r="5" spans="1:4" x14ac:dyDescent="0.2">
      <c r="A5" s="471" t="s">
        <v>161</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157</v>
      </c>
      <c r="C8" s="204"/>
      <c r="D8" s="205"/>
    </row>
    <row r="9" spans="1:4" ht="14.25" customHeight="1" thickBot="1" x14ac:dyDescent="0.25">
      <c r="A9" s="206" t="s">
        <v>5</v>
      </c>
      <c r="B9" s="207" t="s">
        <v>162</v>
      </c>
      <c r="C9" s="208" t="s">
        <v>148</v>
      </c>
      <c r="D9" s="209" t="s">
        <v>163</v>
      </c>
    </row>
    <row r="10" spans="1:4" x14ac:dyDescent="0.2">
      <c r="A10" s="176"/>
      <c r="B10" s="179"/>
      <c r="C10" s="179"/>
      <c r="D10" s="178"/>
    </row>
    <row r="11" spans="1:4" x14ac:dyDescent="0.2">
      <c r="A11" s="210" t="s">
        <v>126</v>
      </c>
      <c r="B11" s="181" t="s">
        <v>10</v>
      </c>
      <c r="C11" s="179"/>
      <c r="D11" s="211"/>
    </row>
    <row r="12" spans="1:4" ht="13.5" thickBot="1" x14ac:dyDescent="0.25">
      <c r="A12" s="212">
        <v>0</v>
      </c>
      <c r="B12" s="213" t="s">
        <v>138</v>
      </c>
      <c r="C12" s="214">
        <v>0</v>
      </c>
      <c r="D12" s="215" t="s">
        <v>164</v>
      </c>
    </row>
    <row r="13" spans="1:4" ht="13.5" customHeight="1" thickBot="1" x14ac:dyDescent="0.25">
      <c r="A13" s="216"/>
      <c r="B13" s="217" t="s">
        <v>107</v>
      </c>
      <c r="C13" s="218">
        <v>0</v>
      </c>
      <c r="D13" s="219"/>
    </row>
    <row r="14" spans="1:4" ht="14.25" customHeight="1" x14ac:dyDescent="0.2">
      <c r="A14" s="220"/>
      <c r="B14" s="221"/>
      <c r="C14" s="222"/>
      <c r="D14" s="223"/>
    </row>
    <row r="15" spans="1:4" x14ac:dyDescent="0.2">
      <c r="A15" s="210" t="s">
        <v>134</v>
      </c>
      <c r="B15" s="181" t="s">
        <v>41</v>
      </c>
      <c r="C15" s="179"/>
      <c r="D15" s="211"/>
    </row>
    <row r="16" spans="1:4" ht="13.5" thickBot="1" x14ac:dyDescent="0.25">
      <c r="A16" s="212">
        <v>0</v>
      </c>
      <c r="B16" s="213" t="s">
        <v>138</v>
      </c>
      <c r="C16" s="214">
        <v>0</v>
      </c>
      <c r="D16" s="215" t="s">
        <v>164</v>
      </c>
    </row>
    <row r="17" spans="1:4" ht="13.5" customHeight="1" thickBot="1" x14ac:dyDescent="0.25">
      <c r="A17" s="216"/>
      <c r="B17" s="217" t="s">
        <v>107</v>
      </c>
      <c r="C17" s="218">
        <v>0</v>
      </c>
      <c r="D17" s="219"/>
    </row>
    <row r="18" spans="1:4" ht="14.25" customHeight="1" x14ac:dyDescent="0.2">
      <c r="A18" s="220"/>
      <c r="B18" s="221"/>
      <c r="C18" s="222"/>
      <c r="D18" s="223"/>
    </row>
    <row r="19" spans="1:4" x14ac:dyDescent="0.2">
      <c r="A19" s="210" t="s">
        <v>135</v>
      </c>
      <c r="B19" s="181" t="s">
        <v>50</v>
      </c>
      <c r="C19" s="179"/>
      <c r="D19" s="211"/>
    </row>
    <row r="20" spans="1:4" ht="13.5" thickBot="1" x14ac:dyDescent="0.25">
      <c r="A20" s="212">
        <v>0</v>
      </c>
      <c r="B20" s="213" t="s">
        <v>138</v>
      </c>
      <c r="C20" s="214">
        <v>0</v>
      </c>
      <c r="D20" s="215" t="s">
        <v>164</v>
      </c>
    </row>
    <row r="21" spans="1:4" ht="13.5" customHeight="1" thickBot="1" x14ac:dyDescent="0.25">
      <c r="A21" s="216"/>
      <c r="B21" s="217" t="s">
        <v>107</v>
      </c>
      <c r="C21" s="218">
        <v>0</v>
      </c>
      <c r="D21" s="219"/>
    </row>
    <row r="22" spans="1:4" ht="14.25" customHeight="1" x14ac:dyDescent="0.2">
      <c r="A22" s="220"/>
      <c r="B22" s="221"/>
      <c r="C22" s="222"/>
      <c r="D22" s="223"/>
    </row>
    <row r="23" spans="1:4" x14ac:dyDescent="0.2">
      <c r="A23" s="210" t="s">
        <v>136</v>
      </c>
      <c r="B23" s="181" t="s">
        <v>0</v>
      </c>
      <c r="C23" s="179"/>
      <c r="D23" s="211"/>
    </row>
    <row r="24" spans="1:4" ht="13.5" thickBot="1" x14ac:dyDescent="0.25">
      <c r="A24" s="212">
        <v>0</v>
      </c>
      <c r="B24" s="213" t="s">
        <v>138</v>
      </c>
      <c r="C24" s="214">
        <v>0</v>
      </c>
      <c r="D24" s="215" t="s">
        <v>164</v>
      </c>
    </row>
    <row r="25" spans="1:4" ht="13.5" customHeight="1" thickBot="1" x14ac:dyDescent="0.25">
      <c r="A25" s="216"/>
      <c r="B25" s="217" t="s">
        <v>107</v>
      </c>
      <c r="C25" s="218">
        <v>0</v>
      </c>
      <c r="D25" s="219"/>
    </row>
    <row r="26" spans="1:4" ht="14.25" customHeight="1" x14ac:dyDescent="0.2">
      <c r="A26" s="220"/>
      <c r="B26" s="221"/>
      <c r="C26" s="222"/>
      <c r="D26" s="223"/>
    </row>
    <row r="27" spans="1:4" x14ac:dyDescent="0.2">
      <c r="A27" s="210" t="s">
        <v>139</v>
      </c>
      <c r="B27" s="181" t="s">
        <v>61</v>
      </c>
      <c r="C27" s="179"/>
      <c r="D27" s="211"/>
    </row>
    <row r="28" spans="1:4" ht="13.5" thickBot="1" x14ac:dyDescent="0.25">
      <c r="A28" s="212">
        <v>0</v>
      </c>
      <c r="B28" s="213" t="s">
        <v>138</v>
      </c>
      <c r="C28" s="214">
        <v>0</v>
      </c>
      <c r="D28" s="215" t="s">
        <v>164</v>
      </c>
    </row>
    <row r="29" spans="1:4" ht="13.5" customHeight="1" thickBot="1" x14ac:dyDescent="0.25">
      <c r="A29" s="216"/>
      <c r="B29" s="217" t="s">
        <v>107</v>
      </c>
      <c r="C29" s="218">
        <v>0</v>
      </c>
      <c r="D29" s="219"/>
    </row>
    <row r="30" spans="1:4" ht="14.25" customHeight="1" x14ac:dyDescent="0.2">
      <c r="A30" s="220"/>
      <c r="B30" s="221"/>
      <c r="C30" s="222"/>
      <c r="D30" s="223"/>
    </row>
    <row r="31" spans="1:4" x14ac:dyDescent="0.2">
      <c r="A31" s="210" t="s">
        <v>140</v>
      </c>
      <c r="B31" s="181" t="s">
        <v>67</v>
      </c>
      <c r="C31" s="179"/>
      <c r="D31" s="211"/>
    </row>
    <row r="32" spans="1:4" ht="13.5" thickBot="1" x14ac:dyDescent="0.25">
      <c r="A32" s="212">
        <v>0</v>
      </c>
      <c r="B32" s="213" t="s">
        <v>138</v>
      </c>
      <c r="C32" s="214">
        <v>0</v>
      </c>
      <c r="D32" s="215" t="s">
        <v>164</v>
      </c>
    </row>
    <row r="33" spans="1:4" ht="13.5" customHeight="1" thickBot="1" x14ac:dyDescent="0.25">
      <c r="A33" s="216"/>
      <c r="B33" s="217" t="s">
        <v>107</v>
      </c>
      <c r="C33" s="218">
        <v>0</v>
      </c>
      <c r="D33" s="219"/>
    </row>
    <row r="34" spans="1:4" ht="14.25" customHeight="1" x14ac:dyDescent="0.2">
      <c r="A34" s="220"/>
      <c r="B34" s="221"/>
      <c r="C34" s="222"/>
      <c r="D34" s="223"/>
    </row>
    <row r="35" spans="1:4" x14ac:dyDescent="0.2">
      <c r="A35" s="210" t="s">
        <v>141</v>
      </c>
      <c r="B35" s="181" t="s">
        <v>72</v>
      </c>
      <c r="C35" s="179"/>
      <c r="D35" s="211"/>
    </row>
    <row r="36" spans="1:4" ht="13.5" thickBot="1" x14ac:dyDescent="0.25">
      <c r="A36" s="212">
        <v>0</v>
      </c>
      <c r="B36" s="213" t="s">
        <v>138</v>
      </c>
      <c r="C36" s="214">
        <v>0</v>
      </c>
      <c r="D36" s="215" t="s">
        <v>164</v>
      </c>
    </row>
    <row r="37" spans="1:4" ht="13.5" customHeight="1" thickBot="1" x14ac:dyDescent="0.25">
      <c r="A37" s="216"/>
      <c r="B37" s="217" t="s">
        <v>107</v>
      </c>
      <c r="C37" s="218">
        <v>0</v>
      </c>
      <c r="D37" s="219"/>
    </row>
    <row r="38" spans="1:4" ht="14.25" customHeight="1" x14ac:dyDescent="0.2">
      <c r="A38" s="220"/>
      <c r="B38" s="221"/>
      <c r="C38" s="222"/>
      <c r="D38" s="223"/>
    </row>
    <row r="39" spans="1:4" x14ac:dyDescent="0.2">
      <c r="A39" s="210" t="s">
        <v>142</v>
      </c>
      <c r="B39" s="181" t="s">
        <v>77</v>
      </c>
      <c r="C39" s="179"/>
      <c r="D39" s="211"/>
    </row>
    <row r="40" spans="1:4" ht="13.5" thickBot="1" x14ac:dyDescent="0.25">
      <c r="A40" s="212">
        <v>0</v>
      </c>
      <c r="B40" s="213" t="s">
        <v>138</v>
      </c>
      <c r="C40" s="214">
        <v>0</v>
      </c>
      <c r="D40" s="215" t="s">
        <v>164</v>
      </c>
    </row>
    <row r="41" spans="1:4" ht="13.5" customHeight="1" thickBot="1" x14ac:dyDescent="0.25">
      <c r="A41" s="216"/>
      <c r="B41" s="217" t="s">
        <v>107</v>
      </c>
      <c r="C41" s="218">
        <v>0</v>
      </c>
      <c r="D41" s="219"/>
    </row>
    <row r="42" spans="1:4" ht="14.25" customHeight="1" x14ac:dyDescent="0.2">
      <c r="A42" s="220"/>
      <c r="B42" s="221"/>
      <c r="C42" s="222"/>
      <c r="D42" s="223"/>
    </row>
    <row r="43" spans="1:4" x14ac:dyDescent="0.2">
      <c r="A43" s="210" t="s">
        <v>143</v>
      </c>
      <c r="B43" s="181" t="s">
        <v>84</v>
      </c>
      <c r="C43" s="179"/>
      <c r="D43" s="211"/>
    </row>
    <row r="44" spans="1:4" ht="13.5" thickBot="1" x14ac:dyDescent="0.25">
      <c r="A44" s="212">
        <v>0</v>
      </c>
      <c r="B44" s="213" t="s">
        <v>138</v>
      </c>
      <c r="C44" s="214">
        <v>0</v>
      </c>
      <c r="D44" s="215" t="s">
        <v>164</v>
      </c>
    </row>
    <row r="45" spans="1:4" ht="13.5" customHeight="1" thickBot="1" x14ac:dyDescent="0.25">
      <c r="A45" s="216"/>
      <c r="B45" s="217" t="s">
        <v>107</v>
      </c>
      <c r="C45" s="218">
        <v>0</v>
      </c>
      <c r="D45" s="219"/>
    </row>
    <row r="46" spans="1:4" ht="14.25" customHeight="1" x14ac:dyDescent="0.2">
      <c r="A46" s="220"/>
      <c r="B46" s="221"/>
      <c r="C46" s="222"/>
      <c r="D46" s="223"/>
    </row>
    <row r="47" spans="1:4" ht="13.5" customHeight="1" thickBot="1" x14ac:dyDescent="0.25">
      <c r="A47" s="224"/>
      <c r="B47" s="225" t="s">
        <v>144</v>
      </c>
      <c r="C47" s="226">
        <f>+C45+C41+C37+C33+C29+C25+C21+C17+C13</f>
        <v>0</v>
      </c>
      <c r="D4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REPORTING&amp;RJOHN DEMPSEY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90</v>
      </c>
      <c r="B4" s="474"/>
      <c r="C4" s="474"/>
      <c r="D4" s="474"/>
      <c r="E4" s="474"/>
      <c r="F4" s="474"/>
    </row>
    <row r="5" spans="1:6" s="229" customFormat="1" x14ac:dyDescent="0.2">
      <c r="A5" s="474" t="s">
        <v>165</v>
      </c>
      <c r="B5" s="474"/>
      <c r="C5" s="474"/>
      <c r="D5" s="474"/>
      <c r="E5" s="474"/>
      <c r="F5" s="474"/>
    </row>
    <row r="6" spans="1:6" s="229" customFormat="1" x14ac:dyDescent="0.2">
      <c r="A6" s="474" t="s">
        <v>166</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167</v>
      </c>
      <c r="D9" s="238" t="s">
        <v>168</v>
      </c>
      <c r="E9" s="239" t="s">
        <v>169</v>
      </c>
      <c r="F9" s="240" t="s">
        <v>170</v>
      </c>
    </row>
    <row r="10" spans="1:6" x14ac:dyDescent="0.2">
      <c r="A10" s="242"/>
      <c r="B10" s="243"/>
      <c r="C10" s="244"/>
      <c r="D10" s="245"/>
      <c r="E10" s="179"/>
      <c r="F10" s="178"/>
    </row>
    <row r="11" spans="1:6" ht="17.25" customHeight="1" thickBot="1" x14ac:dyDescent="0.25">
      <c r="A11" s="172" t="s">
        <v>101</v>
      </c>
      <c r="B11" s="246" t="s">
        <v>171</v>
      </c>
      <c r="C11" s="247"/>
      <c r="D11" s="247"/>
      <c r="E11" s="247"/>
      <c r="F11" s="248"/>
    </row>
    <row r="12" spans="1:6" ht="15.75" customHeight="1" x14ac:dyDescent="0.2">
      <c r="A12" s="249"/>
      <c r="B12" s="250" t="s">
        <v>172</v>
      </c>
      <c r="C12" s="251">
        <v>0</v>
      </c>
      <c r="D12" s="251">
        <v>0</v>
      </c>
      <c r="E12" s="251">
        <f t="shared" ref="E12:E18" si="0">D12-C12</f>
        <v>0</v>
      </c>
      <c r="F12" s="252">
        <f t="shared" ref="F12:F18" si="1">IF(C12=0,0,E12/C12)</f>
        <v>0</v>
      </c>
    </row>
    <row r="13" spans="1:6" x14ac:dyDescent="0.2">
      <c r="A13" s="253">
        <v>1</v>
      </c>
      <c r="B13" s="254" t="s">
        <v>173</v>
      </c>
      <c r="C13" s="255">
        <v>0</v>
      </c>
      <c r="D13" s="255">
        <v>0</v>
      </c>
      <c r="E13" s="255">
        <f t="shared" si="0"/>
        <v>0</v>
      </c>
      <c r="F13" s="256">
        <f t="shared" si="1"/>
        <v>0</v>
      </c>
    </row>
    <row r="14" spans="1:6" x14ac:dyDescent="0.2">
      <c r="A14" s="253">
        <v>2</v>
      </c>
      <c r="B14" s="254" t="s">
        <v>174</v>
      </c>
      <c r="C14" s="255">
        <v>0</v>
      </c>
      <c r="D14" s="255">
        <v>0</v>
      </c>
      <c r="E14" s="255">
        <f t="shared" si="0"/>
        <v>0</v>
      </c>
      <c r="F14" s="256">
        <f t="shared" si="1"/>
        <v>0</v>
      </c>
    </row>
    <row r="15" spans="1:6" x14ac:dyDescent="0.2">
      <c r="A15" s="253">
        <v>3</v>
      </c>
      <c r="B15" s="254" t="s">
        <v>175</v>
      </c>
      <c r="C15" s="255">
        <v>0</v>
      </c>
      <c r="D15" s="255">
        <v>0</v>
      </c>
      <c r="E15" s="255">
        <f t="shared" si="0"/>
        <v>0</v>
      </c>
      <c r="F15" s="256">
        <f t="shared" si="1"/>
        <v>0</v>
      </c>
    </row>
    <row r="16" spans="1:6" x14ac:dyDescent="0.2">
      <c r="A16" s="253">
        <v>4</v>
      </c>
      <c r="B16" s="254" t="s">
        <v>176</v>
      </c>
      <c r="C16" s="255">
        <v>0</v>
      </c>
      <c r="D16" s="255">
        <v>0</v>
      </c>
      <c r="E16" s="255">
        <f t="shared" si="0"/>
        <v>0</v>
      </c>
      <c r="F16" s="256">
        <f t="shared" si="1"/>
        <v>0</v>
      </c>
    </row>
    <row r="17" spans="1:6" x14ac:dyDescent="0.2">
      <c r="A17" s="257"/>
      <c r="B17" s="258" t="s">
        <v>177</v>
      </c>
      <c r="C17" s="259">
        <f>C12+(C13+C14-C15+C16)</f>
        <v>0</v>
      </c>
      <c r="D17" s="259">
        <f>D12+(D13+D14-D15+D16)</f>
        <v>0</v>
      </c>
      <c r="E17" s="259">
        <f t="shared" si="0"/>
        <v>0</v>
      </c>
      <c r="F17" s="260">
        <f t="shared" si="1"/>
        <v>0</v>
      </c>
    </row>
    <row r="18" spans="1:6" x14ac:dyDescent="0.2">
      <c r="A18" s="261">
        <v>5</v>
      </c>
      <c r="B18" s="262" t="s">
        <v>178</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108</v>
      </c>
      <c r="B20" s="246" t="s">
        <v>179</v>
      </c>
      <c r="C20" s="247"/>
      <c r="D20" s="247"/>
      <c r="E20" s="247"/>
      <c r="F20" s="248"/>
    </row>
    <row r="21" spans="1:6" ht="15.75" customHeight="1" x14ac:dyDescent="0.2">
      <c r="A21" s="249"/>
      <c r="B21" s="250" t="s">
        <v>172</v>
      </c>
      <c r="C21" s="251">
        <v>0</v>
      </c>
      <c r="D21" s="251">
        <v>0</v>
      </c>
      <c r="E21" s="251">
        <f t="shared" ref="E21:E27" si="2">D21-C21</f>
        <v>0</v>
      </c>
      <c r="F21" s="252">
        <f t="shared" ref="F21:F27" si="3">IF(C21=0,0,E21/C21)</f>
        <v>0</v>
      </c>
    </row>
    <row r="22" spans="1:6" x14ac:dyDescent="0.2">
      <c r="A22" s="253">
        <v>1</v>
      </c>
      <c r="B22" s="254" t="s">
        <v>173</v>
      </c>
      <c r="C22" s="255">
        <v>0</v>
      </c>
      <c r="D22" s="255">
        <v>0</v>
      </c>
      <c r="E22" s="255">
        <f t="shared" si="2"/>
        <v>0</v>
      </c>
      <c r="F22" s="256">
        <f t="shared" si="3"/>
        <v>0</v>
      </c>
    </row>
    <row r="23" spans="1:6" x14ac:dyDescent="0.2">
      <c r="A23" s="253">
        <v>2</v>
      </c>
      <c r="B23" s="254" t="s">
        <v>174</v>
      </c>
      <c r="C23" s="255">
        <v>0</v>
      </c>
      <c r="D23" s="255">
        <v>0</v>
      </c>
      <c r="E23" s="255">
        <f t="shared" si="2"/>
        <v>0</v>
      </c>
      <c r="F23" s="256">
        <f t="shared" si="3"/>
        <v>0</v>
      </c>
    </row>
    <row r="24" spans="1:6" x14ac:dyDescent="0.2">
      <c r="A24" s="253">
        <v>3</v>
      </c>
      <c r="B24" s="254" t="s">
        <v>175</v>
      </c>
      <c r="C24" s="255">
        <v>0</v>
      </c>
      <c r="D24" s="255">
        <v>0</v>
      </c>
      <c r="E24" s="255">
        <f t="shared" si="2"/>
        <v>0</v>
      </c>
      <c r="F24" s="256">
        <f t="shared" si="3"/>
        <v>0</v>
      </c>
    </row>
    <row r="25" spans="1:6" x14ac:dyDescent="0.2">
      <c r="A25" s="253">
        <v>4</v>
      </c>
      <c r="B25" s="254" t="s">
        <v>176</v>
      </c>
      <c r="C25" s="255">
        <v>0</v>
      </c>
      <c r="D25" s="255">
        <v>0</v>
      </c>
      <c r="E25" s="255">
        <f t="shared" si="2"/>
        <v>0</v>
      </c>
      <c r="F25" s="256">
        <f t="shared" si="3"/>
        <v>0</v>
      </c>
    </row>
    <row r="26" spans="1:6" x14ac:dyDescent="0.2">
      <c r="A26" s="257"/>
      <c r="B26" s="258" t="s">
        <v>177</v>
      </c>
      <c r="C26" s="259">
        <f>C21+(C22+C23-C24+C25)</f>
        <v>0</v>
      </c>
      <c r="D26" s="259">
        <f>D21+(D22+D23-D24+D25)</f>
        <v>0</v>
      </c>
      <c r="E26" s="259">
        <f t="shared" si="2"/>
        <v>0</v>
      </c>
      <c r="F26" s="260">
        <f t="shared" si="3"/>
        <v>0</v>
      </c>
    </row>
    <row r="27" spans="1:6" x14ac:dyDescent="0.2">
      <c r="A27" s="261">
        <v>5</v>
      </c>
      <c r="B27" s="262" t="s">
        <v>178</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109</v>
      </c>
      <c r="B29" s="246" t="s">
        <v>180</v>
      </c>
      <c r="C29" s="247"/>
      <c r="D29" s="247"/>
      <c r="E29" s="247"/>
      <c r="F29" s="248"/>
    </row>
    <row r="30" spans="1:6" ht="15.75" customHeight="1" x14ac:dyDescent="0.2">
      <c r="A30" s="249"/>
      <c r="B30" s="250" t="s">
        <v>172</v>
      </c>
      <c r="C30" s="251">
        <v>0</v>
      </c>
      <c r="D30" s="251">
        <v>0</v>
      </c>
      <c r="E30" s="251">
        <f t="shared" ref="E30:E36" si="4">D30-C30</f>
        <v>0</v>
      </c>
      <c r="F30" s="252">
        <f t="shared" ref="F30:F36" si="5">IF(C30=0,0,E30/C30)</f>
        <v>0</v>
      </c>
    </row>
    <row r="31" spans="1:6" x14ac:dyDescent="0.2">
      <c r="A31" s="253">
        <v>1</v>
      </c>
      <c r="B31" s="254" t="s">
        <v>173</v>
      </c>
      <c r="C31" s="255">
        <v>0</v>
      </c>
      <c r="D31" s="255">
        <v>0</v>
      </c>
      <c r="E31" s="255">
        <f t="shared" si="4"/>
        <v>0</v>
      </c>
      <c r="F31" s="256">
        <f t="shared" si="5"/>
        <v>0</v>
      </c>
    </row>
    <row r="32" spans="1:6" x14ac:dyDescent="0.2">
      <c r="A32" s="253">
        <v>2</v>
      </c>
      <c r="B32" s="254" t="s">
        <v>174</v>
      </c>
      <c r="C32" s="255">
        <v>0</v>
      </c>
      <c r="D32" s="255">
        <v>0</v>
      </c>
      <c r="E32" s="255">
        <f t="shared" si="4"/>
        <v>0</v>
      </c>
      <c r="F32" s="256">
        <f t="shared" si="5"/>
        <v>0</v>
      </c>
    </row>
    <row r="33" spans="1:6" x14ac:dyDescent="0.2">
      <c r="A33" s="253">
        <v>3</v>
      </c>
      <c r="B33" s="254" t="s">
        <v>175</v>
      </c>
      <c r="C33" s="255">
        <v>0</v>
      </c>
      <c r="D33" s="255">
        <v>0</v>
      </c>
      <c r="E33" s="255">
        <f t="shared" si="4"/>
        <v>0</v>
      </c>
      <c r="F33" s="256">
        <f t="shared" si="5"/>
        <v>0</v>
      </c>
    </row>
    <row r="34" spans="1:6" x14ac:dyDescent="0.2">
      <c r="A34" s="253">
        <v>4</v>
      </c>
      <c r="B34" s="254" t="s">
        <v>176</v>
      </c>
      <c r="C34" s="255">
        <v>0</v>
      </c>
      <c r="D34" s="255">
        <v>0</v>
      </c>
      <c r="E34" s="255">
        <f t="shared" si="4"/>
        <v>0</v>
      </c>
      <c r="F34" s="256">
        <f t="shared" si="5"/>
        <v>0</v>
      </c>
    </row>
    <row r="35" spans="1:6" x14ac:dyDescent="0.2">
      <c r="A35" s="257"/>
      <c r="B35" s="258" t="s">
        <v>177</v>
      </c>
      <c r="C35" s="259">
        <f>C30+(C31+C32-C33+C34)</f>
        <v>0</v>
      </c>
      <c r="D35" s="259">
        <f>D30+(D31+D32-D33+D34)</f>
        <v>0</v>
      </c>
      <c r="E35" s="259">
        <f t="shared" si="4"/>
        <v>0</v>
      </c>
      <c r="F35" s="260">
        <f t="shared" si="5"/>
        <v>0</v>
      </c>
    </row>
    <row r="36" spans="1:6" x14ac:dyDescent="0.2">
      <c r="A36" s="261">
        <v>5</v>
      </c>
      <c r="B36" s="262" t="s">
        <v>178</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REPORTING&amp;R&amp;10JOHN DEMPSEY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181</v>
      </c>
      <c r="B4" s="481"/>
      <c r="C4" s="482"/>
    </row>
    <row r="5" spans="1:4" ht="12.75" customHeight="1" thickBot="1" x14ac:dyDescent="0.3">
      <c r="A5" s="483"/>
      <c r="B5" s="484"/>
      <c r="C5" s="485"/>
    </row>
    <row r="6" spans="1:4" ht="15.75" customHeight="1" thickBot="1" x14ac:dyDescent="0.3">
      <c r="A6" s="486" t="s">
        <v>182</v>
      </c>
      <c r="B6" s="487"/>
      <c r="C6" s="488"/>
    </row>
    <row r="7" spans="1:4" ht="15.75" customHeight="1" thickBot="1" x14ac:dyDescent="0.3">
      <c r="A7" s="271">
        <v>-1</v>
      </c>
      <c r="B7" s="272">
        <v>-2</v>
      </c>
      <c r="C7" s="272">
        <v>-3</v>
      </c>
    </row>
    <row r="8" spans="1:4" ht="16.5" thickBot="1" x14ac:dyDescent="0.3">
      <c r="A8" s="273" t="s">
        <v>183</v>
      </c>
      <c r="B8" s="274" t="s">
        <v>184</v>
      </c>
      <c r="C8" s="275" t="s">
        <v>185</v>
      </c>
    </row>
    <row r="9" spans="1:4" s="277" customFormat="1" ht="12.75" customHeight="1" thickBot="1" x14ac:dyDescent="0.3">
      <c r="A9" s="475" t="s">
        <v>186</v>
      </c>
      <c r="B9" s="476"/>
      <c r="C9" s="276">
        <v>0</v>
      </c>
    </row>
    <row r="10" spans="1:4" s="277" customFormat="1" ht="15.75" customHeight="1" thickBot="1" x14ac:dyDescent="0.3">
      <c r="A10" s="477"/>
      <c r="B10" s="478"/>
      <c r="C10" s="479"/>
      <c r="D10" s="278"/>
    </row>
    <row r="11" spans="1:4" ht="15.75" customHeight="1" thickBot="1" x14ac:dyDescent="0.3">
      <c r="A11" s="279"/>
      <c r="B11" s="280" t="s">
        <v>187</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REPORTING&amp;RJOHN DEMPSEY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2"/>
      <c r="B1" s="503"/>
      <c r="C1" s="503"/>
      <c r="D1" s="503"/>
      <c r="E1" s="503"/>
      <c r="F1" s="504"/>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90</v>
      </c>
      <c r="B4" s="481"/>
      <c r="C4" s="481"/>
      <c r="D4" s="481"/>
      <c r="E4" s="481"/>
      <c r="F4" s="482"/>
    </row>
    <row r="5" spans="1:6" x14ac:dyDescent="0.25">
      <c r="A5" s="480" t="s">
        <v>188</v>
      </c>
      <c r="B5" s="481"/>
      <c r="C5" s="481"/>
      <c r="D5" s="481"/>
      <c r="E5" s="481"/>
      <c r="F5" s="482"/>
    </row>
    <row r="6" spans="1:6" ht="16.5" customHeight="1" thickBot="1" x14ac:dyDescent="0.3">
      <c r="A6" s="489"/>
      <c r="B6" s="490"/>
      <c r="C6" s="490"/>
      <c r="D6" s="490"/>
      <c r="E6" s="490"/>
      <c r="F6" s="491"/>
    </row>
    <row r="7" spans="1:6" ht="16.5" customHeight="1" thickBot="1" x14ac:dyDescent="0.3">
      <c r="A7" s="496" t="s">
        <v>189</v>
      </c>
      <c r="B7" s="497"/>
      <c r="C7" s="497"/>
      <c r="D7" s="497"/>
      <c r="E7" s="497"/>
      <c r="F7" s="497"/>
    </row>
    <row r="8" spans="1:6" ht="14.25" customHeight="1" x14ac:dyDescent="0.25">
      <c r="A8" s="284">
        <v>-1</v>
      </c>
      <c r="B8" s="285">
        <v>-2</v>
      </c>
      <c r="C8" s="285">
        <v>-3</v>
      </c>
      <c r="D8" s="285">
        <v>-4</v>
      </c>
      <c r="E8" s="285">
        <v>-5</v>
      </c>
      <c r="F8" s="286">
        <v>-6</v>
      </c>
    </row>
    <row r="9" spans="1:6" ht="30.75" customHeight="1" thickBot="1" x14ac:dyDescent="0.3">
      <c r="A9" s="287" t="s">
        <v>190</v>
      </c>
      <c r="B9" s="288" t="s">
        <v>191</v>
      </c>
      <c r="C9" s="289" t="s">
        <v>192</v>
      </c>
      <c r="D9" s="289" t="s">
        <v>193</v>
      </c>
      <c r="E9" s="289" t="s">
        <v>194</v>
      </c>
      <c r="F9" s="290" t="s">
        <v>195</v>
      </c>
    </row>
    <row r="10" spans="1:6" x14ac:dyDescent="0.25">
      <c r="A10" s="291"/>
      <c r="B10" s="292"/>
      <c r="C10" s="293"/>
      <c r="D10" s="293"/>
      <c r="E10" s="293"/>
      <c r="F10" s="294"/>
    </row>
    <row r="11" spans="1:6" x14ac:dyDescent="0.25">
      <c r="A11" s="295" t="s">
        <v>94</v>
      </c>
      <c r="B11" s="498" t="s">
        <v>196</v>
      </c>
      <c r="C11" s="499"/>
      <c r="D11" s="499"/>
      <c r="E11" s="499"/>
      <c r="F11" s="499"/>
    </row>
    <row r="12" spans="1:6" x14ac:dyDescent="0.25">
      <c r="A12" s="492"/>
      <c r="B12" s="493"/>
      <c r="C12" s="493"/>
      <c r="D12" s="493"/>
      <c r="E12" s="493"/>
      <c r="F12" s="493"/>
    </row>
    <row r="13" spans="1:6" x14ac:dyDescent="0.25">
      <c r="A13" s="295" t="s">
        <v>95</v>
      </c>
      <c r="B13" s="500" t="s">
        <v>197</v>
      </c>
      <c r="C13" s="501"/>
      <c r="D13" s="501"/>
      <c r="E13" s="501"/>
      <c r="F13" s="501"/>
    </row>
    <row r="14" spans="1:6" x14ac:dyDescent="0.25">
      <c r="A14" s="492"/>
      <c r="B14" s="493"/>
      <c r="C14" s="493"/>
      <c r="D14" s="493"/>
      <c r="E14" s="493"/>
      <c r="F14" s="493"/>
    </row>
    <row r="15" spans="1:6" x14ac:dyDescent="0.25">
      <c r="A15" s="295" t="s">
        <v>121</v>
      </c>
      <c r="B15" s="500" t="s">
        <v>198</v>
      </c>
      <c r="C15" s="501"/>
      <c r="D15" s="501"/>
      <c r="E15" s="501"/>
      <c r="F15" s="501"/>
    </row>
    <row r="16" spans="1:6" x14ac:dyDescent="0.25">
      <c r="A16" s="492"/>
      <c r="B16" s="493"/>
      <c r="C16" s="493"/>
      <c r="D16" s="493"/>
      <c r="E16" s="493"/>
      <c r="F16" s="493"/>
    </row>
    <row r="17" spans="1:6" x14ac:dyDescent="0.25">
      <c r="A17" s="295" t="s">
        <v>199</v>
      </c>
      <c r="B17" s="494" t="s">
        <v>200</v>
      </c>
      <c r="C17" s="494"/>
      <c r="D17" s="494"/>
      <c r="E17" s="494"/>
      <c r="F17" s="494"/>
    </row>
    <row r="18" spans="1:6" ht="16.5" customHeight="1" thickBot="1" x14ac:dyDescent="0.3">
      <c r="A18" s="296"/>
      <c r="B18" s="495"/>
      <c r="C18" s="495"/>
      <c r="D18" s="495"/>
      <c r="E18" s="495"/>
      <c r="F18" s="297"/>
    </row>
    <row r="19" spans="1:6" ht="16.5" customHeight="1" thickBot="1" x14ac:dyDescent="0.3">
      <c r="A19" s="298"/>
      <c r="B19" s="298" t="s">
        <v>201</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REPORTING&amp;RJOHN DEMPSEY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C33" sqref="C33"/>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6"/>
      <c r="C1" s="506"/>
    </row>
    <row r="2" spans="1:3" ht="15.75" x14ac:dyDescent="0.25">
      <c r="A2" s="506" t="s">
        <v>0</v>
      </c>
      <c r="B2" s="506"/>
      <c r="C2" s="506"/>
    </row>
    <row r="3" spans="1:3" ht="15.75" x14ac:dyDescent="0.25">
      <c r="A3" s="506" t="s">
        <v>1</v>
      </c>
      <c r="B3" s="506"/>
      <c r="C3" s="506"/>
    </row>
    <row r="4" spans="1:3" ht="15.75" x14ac:dyDescent="0.25">
      <c r="A4" s="506" t="s">
        <v>90</v>
      </c>
      <c r="B4" s="506"/>
      <c r="C4" s="506"/>
    </row>
    <row r="5" spans="1:3" ht="15.75" x14ac:dyDescent="0.25">
      <c r="A5" s="506" t="s">
        <v>202</v>
      </c>
      <c r="B5" s="506"/>
      <c r="C5" s="506"/>
    </row>
    <row r="6" spans="1:3" ht="13.5" customHeight="1" thickBot="1" x14ac:dyDescent="0.3">
      <c r="A6" s="302"/>
      <c r="B6" s="505"/>
      <c r="C6" s="505"/>
    </row>
    <row r="7" spans="1:3" ht="15.75" x14ac:dyDescent="0.25">
      <c r="A7" s="303">
        <v>-1</v>
      </c>
      <c r="B7" s="304">
        <v>-2</v>
      </c>
      <c r="C7" s="305">
        <v>-3</v>
      </c>
    </row>
    <row r="8" spans="1:3" ht="15.6" customHeight="1" thickBot="1" x14ac:dyDescent="0.25">
      <c r="A8" s="306" t="s">
        <v>5</v>
      </c>
      <c r="B8" s="307" t="s">
        <v>6</v>
      </c>
      <c r="C8" s="307" t="s">
        <v>203</v>
      </c>
    </row>
    <row r="9" spans="1:3" ht="15.75" customHeight="1" x14ac:dyDescent="0.25">
      <c r="A9" s="308"/>
      <c r="B9" s="309"/>
      <c r="C9" s="310"/>
    </row>
    <row r="10" spans="1:3" ht="15.75" customHeight="1" thickBot="1" x14ac:dyDescent="0.25">
      <c r="A10" s="311" t="s">
        <v>143</v>
      </c>
      <c r="B10" s="312" t="s">
        <v>204</v>
      </c>
      <c r="C10" s="307"/>
    </row>
    <row r="11" spans="1:3" s="316" customFormat="1" ht="75" customHeight="1" x14ac:dyDescent="0.2">
      <c r="A11" s="313" t="s">
        <v>126</v>
      </c>
      <c r="B11" s="314" t="s">
        <v>205</v>
      </c>
      <c r="C11" s="315" t="s">
        <v>206</v>
      </c>
    </row>
    <row r="12" spans="1:3" s="316" customFormat="1" ht="45" x14ac:dyDescent="0.2">
      <c r="A12" s="317" t="s">
        <v>134</v>
      </c>
      <c r="B12" s="314" t="s">
        <v>207</v>
      </c>
      <c r="C12" s="318" t="s">
        <v>208</v>
      </c>
    </row>
    <row r="13" spans="1:3" s="316" customFormat="1" ht="30" x14ac:dyDescent="0.2">
      <c r="A13" s="319" t="s">
        <v>135</v>
      </c>
      <c r="B13" s="320" t="s">
        <v>209</v>
      </c>
      <c r="C13" s="321">
        <v>0.17510000000000001</v>
      </c>
    </row>
    <row r="14" spans="1:3" ht="13.5" customHeight="1" thickBot="1" x14ac:dyDescent="0.25">
      <c r="A14" s="322"/>
      <c r="B14" s="323"/>
      <c r="C14" s="324"/>
    </row>
    <row r="15" spans="1:3" s="316" customFormat="1" ht="16.5" customHeight="1" thickBot="1" x14ac:dyDescent="0.25">
      <c r="A15" s="325" t="s">
        <v>210</v>
      </c>
      <c r="B15" s="326" t="s">
        <v>211</v>
      </c>
      <c r="C15" s="327"/>
    </row>
    <row r="16" spans="1:3" s="316" customFormat="1" ht="15.75" x14ac:dyDescent="0.2">
      <c r="A16" s="328" t="s">
        <v>212</v>
      </c>
      <c r="B16" s="329" t="s">
        <v>213</v>
      </c>
      <c r="C16" s="330"/>
    </row>
    <row r="17" spans="1:3" s="316" customFormat="1" x14ac:dyDescent="0.2">
      <c r="A17" s="331">
        <v>1</v>
      </c>
      <c r="B17" s="314" t="s">
        <v>214</v>
      </c>
      <c r="C17" s="332" t="s">
        <v>215</v>
      </c>
    </row>
    <row r="18" spans="1:3" s="316" customFormat="1" x14ac:dyDescent="0.2">
      <c r="A18" s="331">
        <v>2</v>
      </c>
      <c r="B18" s="333" t="s">
        <v>216</v>
      </c>
      <c r="C18" s="332" t="s">
        <v>217</v>
      </c>
    </row>
    <row r="19" spans="1:3" s="316" customFormat="1" x14ac:dyDescent="0.2">
      <c r="A19" s="331">
        <v>3</v>
      </c>
      <c r="B19" s="333" t="s">
        <v>218</v>
      </c>
      <c r="C19" s="332" t="s">
        <v>219</v>
      </c>
    </row>
    <row r="20" spans="1:3" s="316" customFormat="1" ht="75" customHeight="1" x14ac:dyDescent="0.2">
      <c r="A20" s="331">
        <v>4</v>
      </c>
      <c r="B20" s="333" t="s">
        <v>220</v>
      </c>
      <c r="C20" s="332" t="s">
        <v>206</v>
      </c>
    </row>
    <row r="21" spans="1:3" s="316" customFormat="1" ht="75" customHeight="1" x14ac:dyDescent="0.2">
      <c r="A21" s="331">
        <v>5</v>
      </c>
      <c r="B21" s="333" t="s">
        <v>221</v>
      </c>
      <c r="C21" s="332" t="s">
        <v>208</v>
      </c>
    </row>
    <row r="22" spans="1:3" s="316" customFormat="1" ht="30" x14ac:dyDescent="0.2">
      <c r="A22" s="334">
        <v>6</v>
      </c>
      <c r="B22" s="333" t="s">
        <v>222</v>
      </c>
      <c r="C22" s="335">
        <v>0.13900000000000001</v>
      </c>
    </row>
    <row r="23" spans="1:3" s="339" customFormat="1" x14ac:dyDescent="0.2">
      <c r="A23" s="336"/>
      <c r="B23" s="337"/>
      <c r="C23" s="338"/>
    </row>
    <row r="24" spans="1:3" s="316" customFormat="1" ht="15.75" x14ac:dyDescent="0.2">
      <c r="A24" s="328" t="s">
        <v>223</v>
      </c>
      <c r="B24" s="329" t="s">
        <v>213</v>
      </c>
      <c r="C24" s="330"/>
    </row>
    <row r="25" spans="1:3" s="316" customFormat="1" x14ac:dyDescent="0.2">
      <c r="A25" s="331">
        <v>1</v>
      </c>
      <c r="B25" s="314" t="s">
        <v>214</v>
      </c>
      <c r="C25" s="332" t="s">
        <v>224</v>
      </c>
    </row>
    <row r="26" spans="1:3" s="316" customFormat="1" x14ac:dyDescent="0.2">
      <c r="A26" s="331">
        <v>2</v>
      </c>
      <c r="B26" s="333" t="s">
        <v>216</v>
      </c>
      <c r="C26" s="332" t="s">
        <v>225</v>
      </c>
    </row>
    <row r="27" spans="1:3" s="316" customFormat="1" x14ac:dyDescent="0.2">
      <c r="A27" s="331">
        <v>3</v>
      </c>
      <c r="B27" s="333" t="s">
        <v>218</v>
      </c>
      <c r="C27" s="332" t="s">
        <v>219</v>
      </c>
    </row>
    <row r="28" spans="1:3" s="316" customFormat="1" ht="75" customHeight="1" x14ac:dyDescent="0.2">
      <c r="A28" s="331">
        <v>4</v>
      </c>
      <c r="B28" s="333" t="s">
        <v>220</v>
      </c>
      <c r="C28" s="332" t="s">
        <v>206</v>
      </c>
    </row>
    <row r="29" spans="1:3" s="316" customFormat="1" ht="75" customHeight="1" x14ac:dyDescent="0.2">
      <c r="A29" s="331">
        <v>5</v>
      </c>
      <c r="B29" s="333" t="s">
        <v>221</v>
      </c>
      <c r="C29" s="332" t="s">
        <v>208</v>
      </c>
    </row>
    <row r="30" spans="1:3" s="316" customFormat="1" ht="30" x14ac:dyDescent="0.2">
      <c r="A30" s="334">
        <v>6</v>
      </c>
      <c r="B30" s="333" t="s">
        <v>222</v>
      </c>
      <c r="C30" s="335">
        <v>0.22690000000000002</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REPORTING&amp;R&amp;10JOHN DEMPSEY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6" t="s">
        <v>0</v>
      </c>
      <c r="B4" s="506"/>
      <c r="C4" s="506"/>
      <c r="D4" s="506"/>
      <c r="E4" s="506"/>
    </row>
    <row r="5" spans="1:7" ht="15.75" customHeight="1" x14ac:dyDescent="0.25">
      <c r="A5" s="506" t="s">
        <v>226</v>
      </c>
      <c r="B5" s="506"/>
      <c r="C5" s="506"/>
      <c r="D5" s="506"/>
      <c r="E5" s="506"/>
    </row>
    <row r="6" spans="1:7" ht="15.75" customHeight="1" x14ac:dyDescent="0.25">
      <c r="A6" s="506" t="s">
        <v>90</v>
      </c>
      <c r="B6" s="506"/>
      <c r="C6" s="506"/>
      <c r="D6" s="506"/>
      <c r="E6" s="506"/>
    </row>
    <row r="7" spans="1:7" ht="15.75" customHeight="1" x14ac:dyDescent="0.25">
      <c r="A7" s="506" t="s">
        <v>227</v>
      </c>
      <c r="B7" s="506"/>
      <c r="C7" s="506"/>
      <c r="D7" s="506"/>
      <c r="E7" s="506"/>
    </row>
    <row r="8" spans="1:7" ht="16.5" customHeight="1" thickBot="1" x14ac:dyDescent="0.3">
      <c r="A8" s="340"/>
      <c r="B8" s="340"/>
      <c r="C8" s="344"/>
      <c r="D8" s="341"/>
      <c r="E8" s="342"/>
      <c r="F8" s="342"/>
      <c r="G8" s="342"/>
    </row>
    <row r="9" spans="1:7" ht="16.5" customHeight="1" thickBot="1" x14ac:dyDescent="0.3">
      <c r="A9" s="345" t="s">
        <v>5</v>
      </c>
      <c r="B9" s="346" t="s">
        <v>228</v>
      </c>
      <c r="C9" s="347" t="s">
        <v>229</v>
      </c>
      <c r="D9" s="347" t="s">
        <v>230</v>
      </c>
      <c r="E9" s="348" t="s">
        <v>231</v>
      </c>
      <c r="F9" s="349"/>
      <c r="G9" s="349"/>
    </row>
    <row r="10" spans="1:7" ht="15.75" customHeight="1" x14ac:dyDescent="0.25">
      <c r="A10" s="350"/>
      <c r="B10" s="351"/>
      <c r="C10" s="352"/>
      <c r="D10" s="352"/>
      <c r="E10" s="353"/>
      <c r="F10" s="349"/>
      <c r="G10" s="349"/>
    </row>
    <row r="11" spans="1:7" ht="15.75" customHeight="1" x14ac:dyDescent="0.25">
      <c r="A11" s="354" t="s">
        <v>232</v>
      </c>
      <c r="B11" s="355" t="s">
        <v>233</v>
      </c>
      <c r="C11" s="356">
        <v>308058</v>
      </c>
      <c r="D11" s="356">
        <v>55464</v>
      </c>
      <c r="E11" s="357">
        <f>C11+D11</f>
        <v>363522</v>
      </c>
      <c r="F11" s="358"/>
      <c r="G11" s="359"/>
    </row>
    <row r="12" spans="1:7" ht="15.75" customHeight="1" x14ac:dyDescent="0.25">
      <c r="A12" s="507"/>
      <c r="B12" s="508"/>
      <c r="C12" s="508"/>
      <c r="D12" s="508"/>
      <c r="E12" s="509"/>
      <c r="F12" s="358"/>
      <c r="G12" s="359"/>
    </row>
    <row r="13" spans="1:7" ht="15.75" customHeight="1" x14ac:dyDescent="0.25">
      <c r="A13" s="354" t="s">
        <v>234</v>
      </c>
      <c r="B13" s="355" t="s">
        <v>235</v>
      </c>
      <c r="C13" s="356">
        <v>271625</v>
      </c>
      <c r="D13" s="356">
        <v>60895</v>
      </c>
      <c r="E13" s="357">
        <f>C13+D13</f>
        <v>332520</v>
      </c>
      <c r="F13" s="358"/>
      <c r="G13" s="359"/>
    </row>
    <row r="14" spans="1:7" ht="15.75" customHeight="1" x14ac:dyDescent="0.25">
      <c r="A14" s="507"/>
      <c r="B14" s="508"/>
      <c r="C14" s="508"/>
      <c r="D14" s="508"/>
      <c r="E14" s="509"/>
      <c r="F14" s="358"/>
      <c r="G14" s="359"/>
    </row>
    <row r="15" spans="1:7" ht="15.75" customHeight="1" x14ac:dyDescent="0.25">
      <c r="A15" s="354" t="s">
        <v>236</v>
      </c>
      <c r="B15" s="355" t="s">
        <v>237</v>
      </c>
      <c r="C15" s="356">
        <v>261755</v>
      </c>
      <c r="D15" s="356">
        <v>58432</v>
      </c>
      <c r="E15" s="357">
        <f>C15+D15</f>
        <v>320187</v>
      </c>
      <c r="F15" s="358"/>
      <c r="G15" s="359"/>
    </row>
    <row r="16" spans="1:7" ht="15.75" customHeight="1" x14ac:dyDescent="0.25">
      <c r="A16" s="507"/>
      <c r="B16" s="508"/>
      <c r="C16" s="508"/>
      <c r="D16" s="508"/>
      <c r="E16" s="509"/>
      <c r="F16" s="358"/>
      <c r="G16" s="359"/>
    </row>
    <row r="17" spans="1:7" ht="15.75" customHeight="1" x14ac:dyDescent="0.25">
      <c r="A17" s="354" t="s">
        <v>238</v>
      </c>
      <c r="B17" s="355" t="s">
        <v>239</v>
      </c>
      <c r="C17" s="356">
        <v>245625</v>
      </c>
      <c r="D17" s="356">
        <v>56387</v>
      </c>
      <c r="E17" s="357">
        <f>C17+D17</f>
        <v>302012</v>
      </c>
      <c r="F17" s="358"/>
      <c r="G17" s="359"/>
    </row>
    <row r="18" spans="1:7" ht="15.75" customHeight="1" x14ac:dyDescent="0.25">
      <c r="A18" s="507"/>
      <c r="B18" s="508"/>
      <c r="C18" s="508"/>
      <c r="D18" s="508"/>
      <c r="E18" s="509"/>
      <c r="F18" s="358"/>
      <c r="G18" s="359"/>
    </row>
    <row r="19" spans="1:7" ht="15.75" customHeight="1" x14ac:dyDescent="0.25">
      <c r="A19" s="354" t="s">
        <v>240</v>
      </c>
      <c r="B19" s="355" t="s">
        <v>239</v>
      </c>
      <c r="C19" s="356">
        <v>243382</v>
      </c>
      <c r="D19" s="356">
        <v>57237</v>
      </c>
      <c r="E19" s="357">
        <f>C19+D19</f>
        <v>300619</v>
      </c>
      <c r="F19" s="358"/>
      <c r="G19" s="359"/>
    </row>
    <row r="20" spans="1:7" ht="15.75" customHeight="1" x14ac:dyDescent="0.25">
      <c r="A20" s="507"/>
      <c r="B20" s="508"/>
      <c r="C20" s="508"/>
      <c r="D20" s="508"/>
      <c r="E20" s="509"/>
      <c r="F20" s="358"/>
      <c r="G20" s="359"/>
    </row>
    <row r="21" spans="1:7" ht="15.75" customHeight="1" x14ac:dyDescent="0.25">
      <c r="A21" s="354" t="s">
        <v>241</v>
      </c>
      <c r="B21" s="355" t="s">
        <v>239</v>
      </c>
      <c r="C21" s="356">
        <v>243000</v>
      </c>
      <c r="D21" s="356">
        <v>54959</v>
      </c>
      <c r="E21" s="357">
        <f>C21+D21</f>
        <v>297959</v>
      </c>
      <c r="F21" s="358"/>
      <c r="G21" s="359"/>
    </row>
    <row r="22" spans="1:7" ht="15.75" customHeight="1" x14ac:dyDescent="0.25">
      <c r="A22" s="507"/>
      <c r="B22" s="508"/>
      <c r="C22" s="508"/>
      <c r="D22" s="508"/>
      <c r="E22" s="509"/>
      <c r="F22" s="358"/>
      <c r="G22" s="359"/>
    </row>
    <row r="23" spans="1:7" ht="15.75" customHeight="1" x14ac:dyDescent="0.25">
      <c r="A23" s="354" t="s">
        <v>242</v>
      </c>
      <c r="B23" s="355" t="s">
        <v>237</v>
      </c>
      <c r="C23" s="356">
        <v>241896</v>
      </c>
      <c r="D23" s="356">
        <v>52847</v>
      </c>
      <c r="E23" s="357">
        <f>C23+D23</f>
        <v>294743</v>
      </c>
      <c r="F23" s="358"/>
      <c r="G23" s="359"/>
    </row>
    <row r="24" spans="1:7" ht="15.75" customHeight="1" x14ac:dyDescent="0.25">
      <c r="A24" s="507"/>
      <c r="B24" s="508"/>
      <c r="C24" s="508"/>
      <c r="D24" s="508"/>
      <c r="E24" s="509"/>
      <c r="F24" s="358"/>
      <c r="G24" s="359"/>
    </row>
    <row r="25" spans="1:7" ht="15.75" customHeight="1" x14ac:dyDescent="0.25">
      <c r="A25" s="354" t="s">
        <v>243</v>
      </c>
      <c r="B25" s="355" t="s">
        <v>244</v>
      </c>
      <c r="C25" s="356">
        <v>152689</v>
      </c>
      <c r="D25" s="356">
        <v>111911</v>
      </c>
      <c r="E25" s="357">
        <f>C25+D25</f>
        <v>264600</v>
      </c>
      <c r="F25" s="358"/>
      <c r="G25" s="359"/>
    </row>
    <row r="26" spans="1:7" ht="15.75" customHeight="1" x14ac:dyDescent="0.25">
      <c r="A26" s="507"/>
      <c r="B26" s="508"/>
      <c r="C26" s="508"/>
      <c r="D26" s="508"/>
      <c r="E26" s="509"/>
      <c r="F26" s="358"/>
      <c r="G26" s="359"/>
    </row>
    <row r="27" spans="1:7" ht="15.75" customHeight="1" x14ac:dyDescent="0.25">
      <c r="A27" s="354" t="s">
        <v>245</v>
      </c>
      <c r="B27" s="355" t="s">
        <v>239</v>
      </c>
      <c r="C27" s="356">
        <v>217286</v>
      </c>
      <c r="D27" s="356">
        <v>45956</v>
      </c>
      <c r="E27" s="357">
        <f>C27+D27</f>
        <v>263242</v>
      </c>
      <c r="F27" s="358"/>
      <c r="G27" s="359"/>
    </row>
    <row r="28" spans="1:7" ht="15.75" customHeight="1" x14ac:dyDescent="0.25">
      <c r="A28" s="507"/>
      <c r="B28" s="508"/>
      <c r="C28" s="508"/>
      <c r="D28" s="508"/>
      <c r="E28" s="509"/>
      <c r="F28" s="358"/>
      <c r="G28" s="359"/>
    </row>
    <row r="29" spans="1:7" ht="15.75" customHeight="1" x14ac:dyDescent="0.25">
      <c r="A29" s="354" t="s">
        <v>246</v>
      </c>
      <c r="B29" s="355" t="s">
        <v>247</v>
      </c>
      <c r="C29" s="356">
        <v>153708</v>
      </c>
      <c r="D29" s="356">
        <v>105121</v>
      </c>
      <c r="E29" s="357">
        <f>C29+D29</f>
        <v>258829</v>
      </c>
      <c r="F29" s="358"/>
      <c r="G29" s="359"/>
    </row>
    <row r="30" spans="1:7" ht="15.75" customHeight="1" thickBot="1" x14ac:dyDescent="0.3">
      <c r="A30" s="507"/>
      <c r="B30" s="508"/>
      <c r="C30" s="508"/>
      <c r="D30" s="508"/>
      <c r="E30" s="509"/>
      <c r="F30" s="358"/>
      <c r="G30" s="359"/>
    </row>
    <row r="31" spans="1:7" ht="18.75" customHeight="1" thickBot="1" x14ac:dyDescent="0.3">
      <c r="A31" s="360"/>
      <c r="B31" s="361" t="s">
        <v>144</v>
      </c>
      <c r="C31" s="362">
        <f>SUM(C11+C13+C15+C17+C19+C21+C23+C25+C27+C29)</f>
        <v>2339024</v>
      </c>
      <c r="D31" s="362">
        <f>SUM(D11+D13+D15+D17+D19+D21+D23+D25+D27+D29)</f>
        <v>659209</v>
      </c>
      <c r="E31" s="363">
        <f>C31+D31</f>
        <v>2998233</v>
      </c>
      <c r="F31" s="364"/>
      <c r="G31" s="364"/>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REPORTING&amp;R&amp;10JOHN DEMPSEY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226</v>
      </c>
      <c r="B3" s="511"/>
      <c r="C3" s="511"/>
      <c r="D3" s="511"/>
      <c r="E3" s="511"/>
    </row>
    <row r="4" spans="1:5" ht="15" customHeight="1" x14ac:dyDescent="0.25">
      <c r="A4" s="511" t="s">
        <v>90</v>
      </c>
      <c r="B4" s="511"/>
      <c r="C4" s="511"/>
      <c r="D4" s="511"/>
      <c r="E4" s="511"/>
    </row>
    <row r="5" spans="1:5" ht="15" customHeight="1" x14ac:dyDescent="0.25">
      <c r="A5" s="512" t="s">
        <v>248</v>
      </c>
      <c r="B5" s="512"/>
      <c r="C5" s="512"/>
      <c r="D5" s="512"/>
      <c r="E5" s="512"/>
    </row>
    <row r="6" spans="1:5" ht="25.5" customHeight="1" x14ac:dyDescent="0.25">
      <c r="A6" s="512" t="s">
        <v>249</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250</v>
      </c>
      <c r="D9" s="372" t="s">
        <v>251</v>
      </c>
      <c r="E9" s="373" t="s">
        <v>231</v>
      </c>
    </row>
    <row r="10" spans="1:5" s="374" customFormat="1" ht="15.75" x14ac:dyDescent="0.25">
      <c r="A10" s="375"/>
      <c r="B10" s="376"/>
      <c r="C10" s="377"/>
      <c r="D10" s="377"/>
      <c r="E10" s="378"/>
    </row>
    <row r="11" spans="1:5" s="374" customFormat="1" ht="15.75" x14ac:dyDescent="0.25">
      <c r="A11" s="379" t="s">
        <v>101</v>
      </c>
      <c r="B11" s="380" t="s">
        <v>10</v>
      </c>
      <c r="C11" s="381"/>
      <c r="D11" s="381"/>
      <c r="E11" s="382"/>
    </row>
    <row r="12" spans="1:5" ht="14.25" customHeight="1" x14ac:dyDescent="0.2">
      <c r="A12" s="383">
        <v>1</v>
      </c>
      <c r="B12" s="384" t="s">
        <v>252</v>
      </c>
      <c r="C12" s="385">
        <v>0</v>
      </c>
      <c r="D12" s="385">
        <v>0</v>
      </c>
      <c r="E12" s="385">
        <f>D12+ C12</f>
        <v>0</v>
      </c>
    </row>
    <row r="13" spans="1:5" ht="14.25" customHeight="1" x14ac:dyDescent="0.2">
      <c r="A13" s="383">
        <v>2</v>
      </c>
      <c r="B13" s="384" t="s">
        <v>253</v>
      </c>
      <c r="C13" s="385">
        <v>0</v>
      </c>
      <c r="D13" s="385">
        <v>0</v>
      </c>
      <c r="E13" s="385">
        <f>D13+ C13</f>
        <v>0</v>
      </c>
    </row>
    <row r="14" spans="1:5" ht="15.75" x14ac:dyDescent="0.25">
      <c r="A14" s="375"/>
      <c r="B14" s="376"/>
      <c r="C14" s="377"/>
      <c r="D14" s="377"/>
      <c r="E14" s="386"/>
    </row>
    <row r="15" spans="1:5" s="374" customFormat="1" ht="15.75" x14ac:dyDescent="0.25">
      <c r="A15" s="379" t="s">
        <v>108</v>
      </c>
      <c r="B15" s="380" t="s">
        <v>41</v>
      </c>
      <c r="C15" s="381"/>
      <c r="D15" s="381"/>
      <c r="E15" s="382"/>
    </row>
    <row r="16" spans="1:5" ht="14.25" customHeight="1" x14ac:dyDescent="0.2">
      <c r="A16" s="383">
        <v>1</v>
      </c>
      <c r="B16" s="384" t="s">
        <v>252</v>
      </c>
      <c r="C16" s="385">
        <v>0</v>
      </c>
      <c r="D16" s="385">
        <v>0</v>
      </c>
      <c r="E16" s="385">
        <f>D16+ C16</f>
        <v>0</v>
      </c>
    </row>
    <row r="17" spans="1:5" ht="14.25" customHeight="1" x14ac:dyDescent="0.2">
      <c r="A17" s="383">
        <v>2</v>
      </c>
      <c r="B17" s="384" t="s">
        <v>253</v>
      </c>
      <c r="C17" s="385">
        <v>0</v>
      </c>
      <c r="D17" s="385">
        <v>0</v>
      </c>
      <c r="E17" s="385">
        <f>D17+ C17</f>
        <v>0</v>
      </c>
    </row>
    <row r="18" spans="1:5" ht="15.75" x14ac:dyDescent="0.25">
      <c r="A18" s="375"/>
      <c r="B18" s="376"/>
      <c r="C18" s="377"/>
      <c r="D18" s="377"/>
      <c r="E18" s="386"/>
    </row>
    <row r="19" spans="1:5" s="374" customFormat="1" ht="15.75" x14ac:dyDescent="0.25">
      <c r="A19" s="379" t="s">
        <v>109</v>
      </c>
      <c r="B19" s="380" t="s">
        <v>50</v>
      </c>
      <c r="C19" s="381"/>
      <c r="D19" s="381"/>
      <c r="E19" s="382"/>
    </row>
    <row r="20" spans="1:5" ht="14.25" customHeight="1" x14ac:dyDescent="0.2">
      <c r="A20" s="383">
        <v>1</v>
      </c>
      <c r="B20" s="384" t="s">
        <v>252</v>
      </c>
      <c r="C20" s="385">
        <v>0</v>
      </c>
      <c r="D20" s="385">
        <v>0</v>
      </c>
      <c r="E20" s="385">
        <f>D20+ C20</f>
        <v>0</v>
      </c>
    </row>
    <row r="21" spans="1:5" ht="14.25" customHeight="1" x14ac:dyDescent="0.2">
      <c r="A21" s="383">
        <v>2</v>
      </c>
      <c r="B21" s="384" t="s">
        <v>253</v>
      </c>
      <c r="C21" s="385">
        <v>0</v>
      </c>
      <c r="D21" s="385">
        <v>0</v>
      </c>
      <c r="E21" s="385">
        <f>D21+ C21</f>
        <v>0</v>
      </c>
    </row>
    <row r="22" spans="1:5" ht="15.75" x14ac:dyDescent="0.25">
      <c r="A22" s="375"/>
      <c r="B22" s="376"/>
      <c r="C22" s="377"/>
      <c r="D22" s="377"/>
      <c r="E22" s="386"/>
    </row>
    <row r="23" spans="1:5" s="374" customFormat="1" ht="15.75" x14ac:dyDescent="0.25">
      <c r="A23" s="379" t="s">
        <v>110</v>
      </c>
      <c r="B23" s="380" t="s">
        <v>0</v>
      </c>
      <c r="C23" s="381"/>
      <c r="D23" s="381"/>
      <c r="E23" s="382"/>
    </row>
    <row r="24" spans="1:5" ht="14.25" customHeight="1" x14ac:dyDescent="0.2">
      <c r="A24" s="383">
        <v>1</v>
      </c>
      <c r="B24" s="384" t="s">
        <v>252</v>
      </c>
      <c r="C24" s="385">
        <v>0</v>
      </c>
      <c r="D24" s="385">
        <v>0</v>
      </c>
      <c r="E24" s="385">
        <f>D24+ C24</f>
        <v>0</v>
      </c>
    </row>
    <row r="25" spans="1:5" ht="14.25" customHeight="1" x14ac:dyDescent="0.2">
      <c r="A25" s="383">
        <v>2</v>
      </c>
      <c r="B25" s="384" t="s">
        <v>253</v>
      </c>
      <c r="C25" s="385">
        <v>0</v>
      </c>
      <c r="D25" s="385">
        <v>0</v>
      </c>
      <c r="E25" s="385">
        <f>D25+ C25</f>
        <v>0</v>
      </c>
    </row>
    <row r="26" spans="1:5" ht="15.75" x14ac:dyDescent="0.25">
      <c r="A26" s="375"/>
      <c r="B26" s="376"/>
      <c r="C26" s="377"/>
      <c r="D26" s="377"/>
      <c r="E26" s="386"/>
    </row>
    <row r="27" spans="1:5" s="374" customFormat="1" ht="15.75" x14ac:dyDescent="0.25">
      <c r="A27" s="379" t="s">
        <v>111</v>
      </c>
      <c r="B27" s="380" t="s">
        <v>61</v>
      </c>
      <c r="C27" s="381"/>
      <c r="D27" s="381"/>
      <c r="E27" s="382"/>
    </row>
    <row r="28" spans="1:5" ht="14.25" customHeight="1" x14ac:dyDescent="0.2">
      <c r="A28" s="383">
        <v>1</v>
      </c>
      <c r="B28" s="384" t="s">
        <v>252</v>
      </c>
      <c r="C28" s="385">
        <v>0</v>
      </c>
      <c r="D28" s="385">
        <v>0</v>
      </c>
      <c r="E28" s="385">
        <f>D28+ C28</f>
        <v>0</v>
      </c>
    </row>
    <row r="29" spans="1:5" ht="14.25" customHeight="1" x14ac:dyDescent="0.2">
      <c r="A29" s="383">
        <v>2</v>
      </c>
      <c r="B29" s="384" t="s">
        <v>253</v>
      </c>
      <c r="C29" s="385">
        <v>0</v>
      </c>
      <c r="D29" s="385">
        <v>0</v>
      </c>
      <c r="E29" s="385">
        <f>D29+ C29</f>
        <v>0</v>
      </c>
    </row>
    <row r="30" spans="1:5" ht="15.75" x14ac:dyDescent="0.25">
      <c r="A30" s="375"/>
      <c r="B30" s="376"/>
      <c r="C30" s="377"/>
      <c r="D30" s="377"/>
      <c r="E30" s="386"/>
    </row>
    <row r="31" spans="1:5" s="374" customFormat="1" ht="15.75" x14ac:dyDescent="0.25">
      <c r="A31" s="379" t="s">
        <v>112</v>
      </c>
      <c r="B31" s="380" t="s">
        <v>67</v>
      </c>
      <c r="C31" s="381"/>
      <c r="D31" s="381"/>
      <c r="E31" s="382"/>
    </row>
    <row r="32" spans="1:5" ht="14.25" customHeight="1" x14ac:dyDescent="0.2">
      <c r="A32" s="383">
        <v>1</v>
      </c>
      <c r="B32" s="384" t="s">
        <v>252</v>
      </c>
      <c r="C32" s="385">
        <v>0</v>
      </c>
      <c r="D32" s="385">
        <v>0</v>
      </c>
      <c r="E32" s="385">
        <f>D32+ C32</f>
        <v>0</v>
      </c>
    </row>
    <row r="33" spans="1:6" ht="14.25" customHeight="1" x14ac:dyDescent="0.2">
      <c r="A33" s="383">
        <v>2</v>
      </c>
      <c r="B33" s="384" t="s">
        <v>253</v>
      </c>
      <c r="C33" s="385">
        <v>0</v>
      </c>
      <c r="D33" s="385">
        <v>0</v>
      </c>
      <c r="E33" s="385">
        <f>D33+ C33</f>
        <v>0</v>
      </c>
    </row>
    <row r="34" spans="1:6" ht="15.75" x14ac:dyDescent="0.25">
      <c r="A34" s="375"/>
      <c r="B34" s="376"/>
      <c r="C34" s="377"/>
      <c r="D34" s="377"/>
      <c r="E34" s="386"/>
    </row>
    <row r="35" spans="1:6" s="374" customFormat="1" ht="31.5" x14ac:dyDescent="0.25">
      <c r="A35" s="379" t="s">
        <v>113</v>
      </c>
      <c r="B35" s="380" t="s">
        <v>72</v>
      </c>
      <c r="C35" s="381"/>
      <c r="D35" s="381"/>
      <c r="E35" s="382"/>
    </row>
    <row r="36" spans="1:6" ht="14.25" customHeight="1" x14ac:dyDescent="0.2">
      <c r="A36" s="383">
        <v>1</v>
      </c>
      <c r="B36" s="384" t="s">
        <v>252</v>
      </c>
      <c r="C36" s="385">
        <v>0</v>
      </c>
      <c r="D36" s="385">
        <v>0</v>
      </c>
      <c r="E36" s="385">
        <f>D36+ C36</f>
        <v>0</v>
      </c>
    </row>
    <row r="37" spans="1:6" ht="14.25" customHeight="1" x14ac:dyDescent="0.2">
      <c r="A37" s="383">
        <v>2</v>
      </c>
      <c r="B37" s="384" t="s">
        <v>253</v>
      </c>
      <c r="C37" s="385">
        <v>0</v>
      </c>
      <c r="D37" s="385">
        <v>0</v>
      </c>
      <c r="E37" s="385">
        <f>D37+ C37</f>
        <v>0</v>
      </c>
    </row>
    <row r="38" spans="1:6" ht="15.75" x14ac:dyDescent="0.25">
      <c r="A38" s="375"/>
      <c r="B38" s="376"/>
      <c r="C38" s="377"/>
      <c r="D38" s="377"/>
      <c r="E38" s="386"/>
    </row>
    <row r="39" spans="1:6" s="374" customFormat="1" ht="31.5" x14ac:dyDescent="0.25">
      <c r="A39" s="379" t="s">
        <v>114</v>
      </c>
      <c r="B39" s="380" t="s">
        <v>77</v>
      </c>
      <c r="C39" s="381"/>
      <c r="D39" s="381"/>
      <c r="E39" s="382"/>
    </row>
    <row r="40" spans="1:6" ht="14.25" customHeight="1" x14ac:dyDescent="0.2">
      <c r="A40" s="383">
        <v>1</v>
      </c>
      <c r="B40" s="384" t="s">
        <v>252</v>
      </c>
      <c r="C40" s="385">
        <v>0</v>
      </c>
      <c r="D40" s="385">
        <v>0</v>
      </c>
      <c r="E40" s="385">
        <f>D40+ C40</f>
        <v>0</v>
      </c>
    </row>
    <row r="41" spans="1:6" ht="14.25" customHeight="1" x14ac:dyDescent="0.2">
      <c r="A41" s="383">
        <v>2</v>
      </c>
      <c r="B41" s="384" t="s">
        <v>253</v>
      </c>
      <c r="C41" s="385">
        <v>0</v>
      </c>
      <c r="D41" s="385">
        <v>0</v>
      </c>
      <c r="E41" s="385">
        <f>D41+ C41</f>
        <v>0</v>
      </c>
    </row>
    <row r="42" spans="1:6" ht="15.75" x14ac:dyDescent="0.25">
      <c r="A42" s="375"/>
      <c r="B42" s="376"/>
      <c r="C42" s="377"/>
      <c r="D42" s="377"/>
      <c r="E42" s="386"/>
    </row>
    <row r="43" spans="1:6" s="374" customFormat="1" ht="15.75" x14ac:dyDescent="0.25">
      <c r="A43" s="379" t="s">
        <v>115</v>
      </c>
      <c r="B43" s="380" t="s">
        <v>84</v>
      </c>
      <c r="C43" s="381"/>
      <c r="D43" s="381"/>
      <c r="E43" s="382"/>
    </row>
    <row r="44" spans="1:6" ht="14.25" customHeight="1" x14ac:dyDescent="0.2">
      <c r="A44" s="383">
        <v>1</v>
      </c>
      <c r="B44" s="384" t="s">
        <v>252</v>
      </c>
      <c r="C44" s="385">
        <v>0</v>
      </c>
      <c r="D44" s="385">
        <v>0</v>
      </c>
      <c r="E44" s="385">
        <f>D44+ C44</f>
        <v>0</v>
      </c>
    </row>
    <row r="45" spans="1:6" ht="14.25" customHeight="1" x14ac:dyDescent="0.2">
      <c r="A45" s="383">
        <v>2</v>
      </c>
      <c r="B45" s="384" t="s">
        <v>253</v>
      </c>
      <c r="C45" s="385">
        <v>0</v>
      </c>
      <c r="D45" s="385">
        <v>0</v>
      </c>
      <c r="E45" s="385">
        <f>D45+ C45</f>
        <v>0</v>
      </c>
    </row>
    <row r="46" spans="1:6" ht="15.75" x14ac:dyDescent="0.25">
      <c r="A46" s="375"/>
      <c r="B46" s="376"/>
      <c r="C46" s="377"/>
      <c r="D46" s="377"/>
      <c r="E46" s="386"/>
    </row>
    <row r="47" spans="1:6" ht="13.5" customHeight="1" x14ac:dyDescent="0.2">
      <c r="A47" s="387"/>
      <c r="B47" s="513"/>
      <c r="C47" s="513"/>
      <c r="D47" s="513"/>
      <c r="E47" s="388"/>
    </row>
    <row r="48" spans="1:6" ht="15" customHeight="1" x14ac:dyDescent="0.2">
      <c r="A48" s="389"/>
      <c r="B48" s="510" t="s">
        <v>254</v>
      </c>
      <c r="C48" s="510"/>
      <c r="D48" s="510"/>
      <c r="E48" s="510"/>
      <c r="F48" s="387"/>
    </row>
    <row r="49" spans="1:6" ht="13.5" customHeight="1" x14ac:dyDescent="0.2">
      <c r="A49" s="389"/>
      <c r="B49" s="390"/>
      <c r="C49" s="390"/>
      <c r="D49" s="390"/>
      <c r="E49" s="390"/>
      <c r="F49" s="387"/>
    </row>
    <row r="50" spans="1:6" ht="32.1" customHeight="1" x14ac:dyDescent="0.2">
      <c r="A50" s="389"/>
      <c r="B50" s="510" t="s">
        <v>255</v>
      </c>
      <c r="C50" s="510"/>
      <c r="D50" s="510"/>
      <c r="E50" s="510"/>
      <c r="F50" s="387"/>
    </row>
    <row r="51" spans="1:6" ht="15" customHeight="1" x14ac:dyDescent="0.2">
      <c r="A51" s="387"/>
      <c r="B51" s="510" t="s">
        <v>256</v>
      </c>
      <c r="C51" s="510"/>
      <c r="D51" s="510"/>
      <c r="E51" s="510"/>
      <c r="F51" s="387"/>
    </row>
    <row r="52" spans="1:6" ht="15" customHeight="1" x14ac:dyDescent="0.2">
      <c r="A52" s="387"/>
      <c r="B52" s="510" t="s">
        <v>257</v>
      </c>
      <c r="C52" s="510"/>
      <c r="D52" s="510"/>
      <c r="E52" s="510"/>
      <c r="F52" s="387"/>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fitToHeight="0" orientation="portrait" horizontalDpi="1200" verticalDpi="1200" r:id="rId1"/>
  <headerFooter>
    <oddHeader>&amp;LOFFICE OF HEALTH CARE ACCESS&amp;CANNUAL REPORTING&amp;RJOHN DEMPSEY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90</v>
      </c>
      <c r="B4" s="467"/>
      <c r="C4" s="467"/>
    </row>
    <row r="5" spans="1:4" ht="15.75" customHeight="1" x14ac:dyDescent="0.25">
      <c r="A5" s="467" t="s">
        <v>258</v>
      </c>
      <c r="B5" s="467"/>
      <c r="C5" s="467"/>
    </row>
    <row r="6" spans="1:4" ht="15.75" customHeight="1" x14ac:dyDescent="0.25">
      <c r="A6" s="467" t="s">
        <v>259</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260</v>
      </c>
    </row>
    <row r="10" spans="1:4" ht="15.75" customHeight="1" x14ac:dyDescent="0.25">
      <c r="A10" s="400"/>
      <c r="B10" s="401"/>
      <c r="C10" s="402"/>
    </row>
    <row r="11" spans="1:4" ht="30" customHeight="1" x14ac:dyDescent="0.25">
      <c r="A11" s="403" t="s">
        <v>212</v>
      </c>
      <c r="B11" s="404" t="s">
        <v>261</v>
      </c>
      <c r="C11" s="405"/>
    </row>
    <row r="12" spans="1:4" ht="45" customHeight="1" x14ac:dyDescent="0.2">
      <c r="A12" s="406" t="s">
        <v>262</v>
      </c>
      <c r="B12" s="407" t="s">
        <v>263</v>
      </c>
      <c r="C12" s="408" t="s">
        <v>264</v>
      </c>
    </row>
    <row r="13" spans="1:4" ht="15" customHeight="1" x14ac:dyDescent="0.2">
      <c r="A13" s="409"/>
      <c r="B13" s="410"/>
      <c r="C13" s="411"/>
    </row>
    <row r="14" spans="1:4" ht="30" customHeight="1" x14ac:dyDescent="0.2">
      <c r="A14" s="412" t="s">
        <v>265</v>
      </c>
      <c r="B14" s="413" t="s">
        <v>266</v>
      </c>
      <c r="C14" s="414" t="s">
        <v>264</v>
      </c>
    </row>
    <row r="15" spans="1:4" ht="15" customHeight="1" x14ac:dyDescent="0.2">
      <c r="A15" s="415"/>
      <c r="B15" s="410"/>
      <c r="C15" s="411"/>
    </row>
    <row r="16" spans="1:4" ht="30" customHeight="1" x14ac:dyDescent="0.2">
      <c r="A16" s="412" t="s">
        <v>267</v>
      </c>
      <c r="B16" s="413" t="s">
        <v>268</v>
      </c>
      <c r="C16" s="414" t="s">
        <v>264</v>
      </c>
    </row>
    <row r="17" spans="1:3" ht="15" customHeight="1" x14ac:dyDescent="0.2">
      <c r="A17" s="415"/>
      <c r="B17" s="410"/>
      <c r="C17" s="411"/>
    </row>
    <row r="18" spans="1:3" ht="30" customHeight="1" x14ac:dyDescent="0.2">
      <c r="A18" s="412" t="s">
        <v>269</v>
      </c>
      <c r="B18" s="413" t="s">
        <v>270</v>
      </c>
      <c r="C18" s="414" t="s">
        <v>264</v>
      </c>
    </row>
    <row r="19" spans="1:3" ht="15" customHeight="1" x14ac:dyDescent="0.2">
      <c r="A19" s="416"/>
      <c r="B19" s="417"/>
      <c r="C19" s="411"/>
    </row>
    <row r="20" spans="1:3" ht="30" customHeight="1" x14ac:dyDescent="0.2">
      <c r="A20" s="418" t="s">
        <v>271</v>
      </c>
      <c r="B20" s="419" t="s">
        <v>272</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REPORTING&amp;RJOHN DEMPSEY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view="pageBreakPreview" zoomScale="75" zoomScaleNormal="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226</v>
      </c>
      <c r="B2" s="515"/>
      <c r="C2" s="515"/>
      <c r="D2" s="515"/>
      <c r="E2" s="515"/>
      <c r="F2" s="516"/>
    </row>
    <row r="3" spans="1:6" ht="15" customHeight="1" x14ac:dyDescent="0.25">
      <c r="A3" s="461" t="s">
        <v>273</v>
      </c>
      <c r="B3" s="461"/>
      <c r="C3" s="461"/>
      <c r="D3" s="461"/>
      <c r="E3" s="461"/>
      <c r="F3" s="461"/>
    </row>
    <row r="4" spans="1:6" ht="15" customHeight="1" x14ac:dyDescent="0.25">
      <c r="A4" s="461" t="s">
        <v>274</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275</v>
      </c>
      <c r="D7" s="2" t="s">
        <v>276</v>
      </c>
      <c r="E7" s="424" t="s">
        <v>148</v>
      </c>
      <c r="F7" s="424" t="s">
        <v>277</v>
      </c>
    </row>
    <row r="8" spans="1:6" ht="15" customHeight="1" x14ac:dyDescent="0.25">
      <c r="A8" s="426" t="s">
        <v>5</v>
      </c>
      <c r="B8" s="427" t="s">
        <v>6</v>
      </c>
      <c r="C8" s="426" t="s">
        <v>148</v>
      </c>
      <c r="D8" s="426" t="s">
        <v>148</v>
      </c>
      <c r="E8" s="426" t="s">
        <v>278</v>
      </c>
      <c r="F8" s="426" t="s">
        <v>278</v>
      </c>
    </row>
    <row r="9" spans="1:6" ht="15" customHeight="1" x14ac:dyDescent="0.25">
      <c r="A9" s="425"/>
      <c r="B9" s="425"/>
      <c r="C9" s="425"/>
      <c r="D9" s="425"/>
      <c r="E9" s="425"/>
      <c r="F9" s="425"/>
    </row>
    <row r="10" spans="1:6" ht="15" customHeight="1" x14ac:dyDescent="0.25">
      <c r="A10" s="426" t="s">
        <v>126</v>
      </c>
      <c r="B10" s="428" t="s">
        <v>279</v>
      </c>
      <c r="C10" s="428"/>
      <c r="D10" s="428"/>
      <c r="E10" s="428"/>
      <c r="F10" s="429"/>
    </row>
    <row r="11" spans="1:6" ht="15" customHeight="1" x14ac:dyDescent="0.25">
      <c r="A11" s="426"/>
      <c r="B11" s="428"/>
      <c r="C11" s="428"/>
      <c r="D11" s="428"/>
      <c r="E11" s="428"/>
      <c r="F11" s="429"/>
    </row>
    <row r="12" spans="1:6" x14ac:dyDescent="0.2">
      <c r="A12" s="430" t="s">
        <v>232</v>
      </c>
      <c r="B12" s="431" t="s">
        <v>280</v>
      </c>
      <c r="C12" s="432">
        <v>403</v>
      </c>
      <c r="D12" s="432">
        <v>227</v>
      </c>
      <c r="E12" s="432">
        <f>+D12-C12</f>
        <v>-176</v>
      </c>
      <c r="F12" s="429">
        <f>IF(C12=0,0,E12/C12)</f>
        <v>-0.43672456575682383</v>
      </c>
    </row>
    <row r="13" spans="1:6" ht="15" customHeight="1" x14ac:dyDescent="0.25">
      <c r="A13" s="430" t="s">
        <v>234</v>
      </c>
      <c r="B13" s="431" t="s">
        <v>281</v>
      </c>
      <c r="C13" s="432">
        <v>213</v>
      </c>
      <c r="D13" s="432">
        <v>148</v>
      </c>
      <c r="E13" s="432">
        <f>+D13-C13</f>
        <v>-65</v>
      </c>
      <c r="F13" s="433">
        <f>IF(C13=0,0,E13/C13)</f>
        <v>-0.30516431924882631</v>
      </c>
    </row>
    <row r="14" spans="1:6" ht="15" customHeight="1" x14ac:dyDescent="0.25">
      <c r="A14" s="434"/>
      <c r="B14" s="434"/>
      <c r="C14" s="434"/>
      <c r="D14" s="434"/>
      <c r="E14" s="434"/>
    </row>
    <row r="15" spans="1:6" x14ac:dyDescent="0.2">
      <c r="A15" s="430" t="s">
        <v>236</v>
      </c>
      <c r="B15" s="431" t="s">
        <v>282</v>
      </c>
      <c r="C15" s="435">
        <v>823539</v>
      </c>
      <c r="D15" s="435">
        <v>583681</v>
      </c>
      <c r="E15" s="435">
        <f>+D15-C15</f>
        <v>-239858</v>
      </c>
      <c r="F15" s="429">
        <f>IF(C15=0,0,E15/C15)</f>
        <v>-0.29125275184296068</v>
      </c>
    </row>
    <row r="16" spans="1:6" ht="15" customHeight="1" x14ac:dyDescent="0.25">
      <c r="A16" s="436"/>
      <c r="B16" s="434" t="s">
        <v>283</v>
      </c>
      <c r="C16" s="437">
        <f>IF(C13=0,0,C15/C13)</f>
        <v>3866.3802816901407</v>
      </c>
      <c r="D16" s="437">
        <f>IF(D13=0,0,D15/D13)</f>
        <v>3943.7905405405404</v>
      </c>
      <c r="E16" s="437">
        <f>+D16-C16</f>
        <v>77.410258850399714</v>
      </c>
      <c r="F16" s="433">
        <f>IF(C16=0,0,E16/C16)</f>
        <v>2.002137741519848E-2</v>
      </c>
    </row>
    <row r="17" spans="1:6" ht="15" customHeight="1" x14ac:dyDescent="0.25">
      <c r="A17" s="434"/>
      <c r="B17" s="434"/>
      <c r="C17" s="434"/>
      <c r="D17" s="434"/>
      <c r="E17" s="434"/>
      <c r="F17" s="429"/>
    </row>
    <row r="18" spans="1:6" x14ac:dyDescent="0.2">
      <c r="A18" s="430" t="s">
        <v>238</v>
      </c>
      <c r="B18" s="431" t="s">
        <v>284</v>
      </c>
      <c r="C18" s="431">
        <v>0.53543300000000005</v>
      </c>
      <c r="D18" s="431">
        <v>0.49516399999999999</v>
      </c>
      <c r="E18" s="438">
        <f>+D18-C18</f>
        <v>-4.0269000000000055E-2</v>
      </c>
      <c r="F18" s="429">
        <f>IF(C18=0,0,E18/C18)</f>
        <v>-7.5208289365803094E-2</v>
      </c>
    </row>
    <row r="19" spans="1:6" ht="15" customHeight="1" x14ac:dyDescent="0.25">
      <c r="A19" s="436"/>
      <c r="B19" s="434" t="s">
        <v>285</v>
      </c>
      <c r="C19" s="437">
        <f>+C15*C18</f>
        <v>440949.95738700003</v>
      </c>
      <c r="D19" s="437">
        <f>+D15*D18</f>
        <v>289017.818684</v>
      </c>
      <c r="E19" s="437">
        <f>+D19-C19</f>
        <v>-151932.13870300003</v>
      </c>
      <c r="F19" s="433">
        <f>IF(C19=0,0,E19/C19)</f>
        <v>-0.34455641996957193</v>
      </c>
    </row>
    <row r="20" spans="1:6" ht="15" customHeight="1" x14ac:dyDescent="0.25">
      <c r="A20" s="436"/>
      <c r="B20" s="434" t="s">
        <v>286</v>
      </c>
      <c r="C20" s="437">
        <f>IF(C13=0,0,C19/C13)</f>
        <v>2070.1875933661972</v>
      </c>
      <c r="D20" s="437">
        <f>IF(D13=0,0,D19/D13)</f>
        <v>1952.8230992162162</v>
      </c>
      <c r="E20" s="437">
        <f>+D20-C20</f>
        <v>-117.36449414998106</v>
      </c>
      <c r="F20" s="433">
        <f>IF(C20=0,0,E20/C20)</f>
        <v>-5.6692685496748774E-2</v>
      </c>
    </row>
    <row r="21" spans="1:6" ht="15" customHeight="1" x14ac:dyDescent="0.25">
      <c r="A21" s="425"/>
      <c r="B21" s="434"/>
      <c r="C21" s="439"/>
      <c r="D21" s="439"/>
      <c r="E21" s="439"/>
      <c r="F21" s="429"/>
    </row>
    <row r="22" spans="1:6" x14ac:dyDescent="0.2">
      <c r="A22" s="430" t="s">
        <v>240</v>
      </c>
      <c r="B22" s="431" t="s">
        <v>287</v>
      </c>
      <c r="C22" s="435">
        <v>153668</v>
      </c>
      <c r="D22" s="435">
        <v>194619</v>
      </c>
      <c r="E22" s="435">
        <f>+D22-C22</f>
        <v>40951</v>
      </c>
      <c r="F22" s="429">
        <f>IF(C22=0,0,E22/C22)</f>
        <v>0.26649009553062447</v>
      </c>
    </row>
    <row r="23" spans="1:6" ht="30" x14ac:dyDescent="0.2">
      <c r="A23" s="430" t="s">
        <v>241</v>
      </c>
      <c r="B23" s="431" t="s">
        <v>288</v>
      </c>
      <c r="C23" s="440">
        <v>219952</v>
      </c>
      <c r="D23" s="440">
        <v>169140</v>
      </c>
      <c r="E23" s="440">
        <f>+D23-C23</f>
        <v>-50812</v>
      </c>
      <c r="F23" s="429">
        <f>IF(C23=0,0,E23/C23)</f>
        <v>-0.23101403942678403</v>
      </c>
    </row>
    <row r="24" spans="1:6" ht="30" x14ac:dyDescent="0.2">
      <c r="A24" s="430" t="s">
        <v>242</v>
      </c>
      <c r="B24" s="431" t="s">
        <v>289</v>
      </c>
      <c r="C24" s="440">
        <v>449919</v>
      </c>
      <c r="D24" s="440">
        <v>219922</v>
      </c>
      <c r="E24" s="440">
        <f>+D24-C24</f>
        <v>-229997</v>
      </c>
      <c r="F24" s="429">
        <f>IF(C24=0,0,E24/C24)</f>
        <v>-0.51119645980720974</v>
      </c>
    </row>
    <row r="25" spans="1:6" ht="15" customHeight="1" x14ac:dyDescent="0.25">
      <c r="A25" s="425"/>
      <c r="B25" s="434" t="s">
        <v>282</v>
      </c>
      <c r="C25" s="437">
        <f>+C22+C23+C24</f>
        <v>823539</v>
      </c>
      <c r="D25" s="437">
        <f>+D22+D23+D24</f>
        <v>583681</v>
      </c>
      <c r="E25" s="437">
        <f>+E22+E23+E24</f>
        <v>-239858</v>
      </c>
      <c r="F25" s="433">
        <f>IF(C25=0,0,E25/C25)</f>
        <v>-0.29125275184296068</v>
      </c>
    </row>
    <row r="26" spans="1:6" ht="15" customHeight="1" x14ac:dyDescent="0.25">
      <c r="A26" s="426"/>
      <c r="B26" s="434"/>
      <c r="C26" s="441"/>
      <c r="D26" s="441"/>
      <c r="E26" s="441"/>
      <c r="F26" s="429"/>
    </row>
    <row r="27" spans="1:6" x14ac:dyDescent="0.2">
      <c r="A27" s="430" t="s">
        <v>243</v>
      </c>
      <c r="B27" s="431" t="s">
        <v>290</v>
      </c>
      <c r="C27" s="440">
        <v>74</v>
      </c>
      <c r="D27" s="440">
        <v>120</v>
      </c>
      <c r="E27" s="440">
        <f>+D27-C27</f>
        <v>46</v>
      </c>
      <c r="F27" s="429">
        <f>IF(C27=0,0,E27/C27)</f>
        <v>0.6216216216216216</v>
      </c>
    </row>
    <row r="28" spans="1:6" x14ac:dyDescent="0.2">
      <c r="A28" s="430" t="s">
        <v>245</v>
      </c>
      <c r="B28" s="431" t="s">
        <v>291</v>
      </c>
      <c r="C28" s="440">
        <v>12</v>
      </c>
      <c r="D28" s="440">
        <v>15</v>
      </c>
      <c r="E28" s="440">
        <f>+D28-C28</f>
        <v>3</v>
      </c>
      <c r="F28" s="429">
        <f>IF(C28=0,0,E28/C28)</f>
        <v>0.25</v>
      </c>
    </row>
    <row r="29" spans="1:6" x14ac:dyDescent="0.2">
      <c r="A29" s="430" t="s">
        <v>246</v>
      </c>
      <c r="B29" s="431" t="s">
        <v>292</v>
      </c>
      <c r="C29" s="440">
        <v>184</v>
      </c>
      <c r="D29" s="440">
        <v>119</v>
      </c>
      <c r="E29" s="440">
        <f>+D29-C29</f>
        <v>-65</v>
      </c>
      <c r="F29" s="429">
        <f>IF(C29=0,0,E29/C29)</f>
        <v>-0.35326086956521741</v>
      </c>
    </row>
    <row r="30" spans="1:6" ht="30" x14ac:dyDescent="0.2">
      <c r="A30" s="430" t="s">
        <v>293</v>
      </c>
      <c r="B30" s="431" t="s">
        <v>294</v>
      </c>
      <c r="C30" s="440">
        <v>757</v>
      </c>
      <c r="D30" s="440">
        <v>554</v>
      </c>
      <c r="E30" s="440">
        <f>+D30-C30</f>
        <v>-203</v>
      </c>
      <c r="F30" s="429">
        <f>IF(C30=0,0,E30/C30)</f>
        <v>-0.26816380449141347</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295</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134</v>
      </c>
      <c r="B36" s="428" t="s">
        <v>296</v>
      </c>
      <c r="C36" s="425"/>
      <c r="D36" s="425"/>
      <c r="E36" s="425"/>
      <c r="F36" s="425"/>
    </row>
    <row r="37" spans="1:6" ht="15" customHeight="1" x14ac:dyDescent="0.25">
      <c r="A37" s="426"/>
      <c r="B37" s="442"/>
      <c r="C37" s="425"/>
      <c r="D37" s="425"/>
      <c r="E37" s="425"/>
      <c r="F37" s="425"/>
    </row>
    <row r="38" spans="1:6" x14ac:dyDescent="0.2">
      <c r="A38" s="430" t="s">
        <v>232</v>
      </c>
      <c r="B38" s="431" t="s">
        <v>280</v>
      </c>
      <c r="C38" s="432">
        <v>0</v>
      </c>
      <c r="D38" s="432">
        <v>0</v>
      </c>
      <c r="E38" s="432">
        <f>+D38-C38</f>
        <v>0</v>
      </c>
      <c r="F38" s="429">
        <f>IF(C38=0,0,E38/C38)</f>
        <v>0</v>
      </c>
    </row>
    <row r="39" spans="1:6" ht="15" customHeight="1" x14ac:dyDescent="0.25">
      <c r="A39" s="430" t="s">
        <v>234</v>
      </c>
      <c r="B39" s="431" t="s">
        <v>281</v>
      </c>
      <c r="C39" s="432">
        <v>0</v>
      </c>
      <c r="D39" s="432">
        <v>0</v>
      </c>
      <c r="E39" s="432">
        <f>+D39-C39</f>
        <v>0</v>
      </c>
      <c r="F39" s="433">
        <f>IF(C39=0,0,E39/C39)</f>
        <v>0</v>
      </c>
    </row>
    <row r="40" spans="1:6" ht="15" customHeight="1" x14ac:dyDescent="0.25">
      <c r="A40" s="431"/>
      <c r="B40" s="431"/>
      <c r="C40" s="434"/>
      <c r="D40" s="434"/>
      <c r="E40" s="434"/>
    </row>
    <row r="41" spans="1:6" x14ac:dyDescent="0.2">
      <c r="A41" s="430" t="s">
        <v>236</v>
      </c>
      <c r="B41" s="431" t="s">
        <v>297</v>
      </c>
      <c r="C41" s="435">
        <v>0</v>
      </c>
      <c r="D41" s="435">
        <v>0</v>
      </c>
      <c r="E41" s="435">
        <f>+D41-C41</f>
        <v>0</v>
      </c>
      <c r="F41" s="429">
        <f>IF(C41=0,0,E41/C41)</f>
        <v>0</v>
      </c>
    </row>
    <row r="42" spans="1:6" ht="15" customHeight="1" x14ac:dyDescent="0.25">
      <c r="A42" s="425"/>
      <c r="B42" s="434" t="s">
        <v>283</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238</v>
      </c>
      <c r="B44" s="431" t="s">
        <v>284</v>
      </c>
      <c r="C44" s="431">
        <v>0</v>
      </c>
      <c r="D44" s="431">
        <v>0</v>
      </c>
      <c r="E44" s="438">
        <f>+D44-C44</f>
        <v>0</v>
      </c>
      <c r="F44" s="429">
        <f>IF(C44=0,0,E44/C44)</f>
        <v>0</v>
      </c>
    </row>
    <row r="45" spans="1:6" ht="15" customHeight="1" x14ac:dyDescent="0.25">
      <c r="A45" s="425"/>
      <c r="B45" s="434" t="s">
        <v>285</v>
      </c>
      <c r="C45" s="437">
        <f>+C41*C44</f>
        <v>0</v>
      </c>
      <c r="D45" s="437">
        <f>+D41*D44</f>
        <v>0</v>
      </c>
      <c r="E45" s="437">
        <f>+D45-C45</f>
        <v>0</v>
      </c>
      <c r="F45" s="433">
        <f>IF(C45=0,0,E45/C45)</f>
        <v>0</v>
      </c>
    </row>
    <row r="46" spans="1:6" ht="15" customHeight="1" x14ac:dyDescent="0.25">
      <c r="A46" s="425"/>
      <c r="B46" s="434" t="s">
        <v>286</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240</v>
      </c>
      <c r="B48" s="431" t="s">
        <v>298</v>
      </c>
      <c r="C48" s="435">
        <v>0</v>
      </c>
      <c r="D48" s="435">
        <v>0</v>
      </c>
      <c r="E48" s="435">
        <f>+D48-C48</f>
        <v>0</v>
      </c>
      <c r="F48" s="429">
        <f>IF(C48=0,0,E48/C48)</f>
        <v>0</v>
      </c>
    </row>
    <row r="49" spans="1:7" ht="30" x14ac:dyDescent="0.2">
      <c r="A49" s="430" t="s">
        <v>241</v>
      </c>
      <c r="B49" s="431" t="s">
        <v>299</v>
      </c>
      <c r="C49" s="440">
        <v>0</v>
      </c>
      <c r="D49" s="440">
        <v>0</v>
      </c>
      <c r="E49" s="440">
        <f>+D49-C49</f>
        <v>0</v>
      </c>
      <c r="F49" s="429">
        <f>IF(C49=0,0,E49/C49)</f>
        <v>0</v>
      </c>
    </row>
    <row r="50" spans="1:7" ht="30" x14ac:dyDescent="0.2">
      <c r="A50" s="430" t="s">
        <v>242</v>
      </c>
      <c r="B50" s="431" t="s">
        <v>300</v>
      </c>
      <c r="C50" s="440">
        <v>0</v>
      </c>
      <c r="D50" s="440">
        <v>0</v>
      </c>
      <c r="E50" s="440">
        <f>+D50-C50</f>
        <v>0</v>
      </c>
      <c r="F50" s="429">
        <f>IF(C50=0,0,E50/C50)</f>
        <v>0</v>
      </c>
    </row>
    <row r="51" spans="1:7" ht="15" customHeight="1" x14ac:dyDescent="0.25">
      <c r="A51" s="425"/>
      <c r="B51" s="434" t="s">
        <v>297</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243</v>
      </c>
      <c r="B53" s="431" t="s">
        <v>301</v>
      </c>
      <c r="C53" s="440">
        <v>0</v>
      </c>
      <c r="D53" s="440">
        <v>0</v>
      </c>
      <c r="E53" s="440">
        <f>+D53-C53</f>
        <v>0</v>
      </c>
      <c r="F53" s="429">
        <f>IF(C53=0,0,E53/C53)</f>
        <v>0</v>
      </c>
    </row>
    <row r="54" spans="1:7" x14ac:dyDescent="0.2">
      <c r="A54" s="430" t="s">
        <v>245</v>
      </c>
      <c r="B54" s="431" t="s">
        <v>302</v>
      </c>
      <c r="C54" s="440">
        <v>0</v>
      </c>
      <c r="D54" s="440">
        <v>0</v>
      </c>
      <c r="E54" s="440">
        <f>+D54-C54</f>
        <v>0</v>
      </c>
      <c r="F54" s="429">
        <f>IF(C54=0,0,E54/C54)</f>
        <v>0</v>
      </c>
    </row>
    <row r="55" spans="1:7" x14ac:dyDescent="0.2">
      <c r="A55" s="430" t="s">
        <v>246</v>
      </c>
      <c r="B55" s="431" t="s">
        <v>303</v>
      </c>
      <c r="C55" s="440">
        <v>0</v>
      </c>
      <c r="D55" s="440">
        <v>0</v>
      </c>
      <c r="E55" s="440">
        <f>+D55-C55</f>
        <v>0</v>
      </c>
      <c r="F55" s="429">
        <f>IF(C55=0,0,E55/C55)</f>
        <v>0</v>
      </c>
    </row>
    <row r="56" spans="1:7" ht="30" x14ac:dyDescent="0.2">
      <c r="A56" s="430" t="s">
        <v>293</v>
      </c>
      <c r="B56" s="431" t="s">
        <v>304</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305</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scale="78" fitToHeight="0" orientation="portrait" horizontalDpi="1200" verticalDpi="1200" r:id="rId1"/>
  <headerFooter>
    <oddHeader>&amp;LOFFICE OF HEALTH CARE ACCESS&amp;CANNUAL REPORTING&amp;RJOHN DEMPSEY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2015-07-07T20:42:19Z</cp:lastPrinted>
  <dcterms:created xsi:type="dcterms:W3CDTF">2015-07-07T15:19:58Z</dcterms:created>
  <dcterms:modified xsi:type="dcterms:W3CDTF">2015-07-08T15:37:19Z</dcterms:modified>
</cp:coreProperties>
</file>