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Report17B!$A$10:$F$20</definedName>
    <definedName name="_xlnm.Print_Area" localSheetId="9">Report18!$A$9:$C$23</definedName>
    <definedName name="_xlnm.Print_Area" localSheetId="10">Report19!$A$11:$F$31</definedName>
    <definedName name="_xlnm.Print_Area" localSheetId="11">Report19B!$A$11:$F$31</definedName>
    <definedName name="_xlnm.Print_Area" localSheetId="0">Report20!$A$11:$C$130</definedName>
    <definedName name="_xlnm.Print_Area" localSheetId="12">Report21!$A$11:$E$50</definedName>
    <definedName name="_xlnm.Print_Area" localSheetId="13">Report22!$A$11:$C$20</definedName>
    <definedName name="_xlnm.Print_Area" localSheetId="14">Report23!$A$9:$F$59</definedName>
    <definedName name="_xlnm.Print_Area" localSheetId="1">Report5!$A$10:$D$80</definedName>
    <definedName name="_xlnm.Print_Area" localSheetId="2">Report6!$A$10:$E$64</definedName>
    <definedName name="_xlnm.Print_Area" localSheetId="3">Report6A!$A$10:$F$43</definedName>
    <definedName name="_xlnm.Print_Area" localSheetId="4">Report7!$A$10:$D$39</definedName>
    <definedName name="_xlnm.Print_Area" localSheetId="5">Report8!$A$10:$D$39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E51" i="18"/>
  <c r="F48" i="18"/>
  <c r="E48" i="18"/>
  <c r="D46" i="18"/>
  <c r="C46" i="18"/>
  <c r="F46" i="18"/>
  <c r="F45" i="18"/>
  <c r="D45" i="18"/>
  <c r="E45" i="18"/>
  <c r="C45" i="18"/>
  <c r="F44" i="18"/>
  <c r="E44" i="18"/>
  <c r="D42" i="18"/>
  <c r="C42" i="18"/>
  <c r="F42" i="18"/>
  <c r="F41" i="18"/>
  <c r="E41" i="18"/>
  <c r="F39" i="18"/>
  <c r="E39" i="18"/>
  <c r="F38" i="18"/>
  <c r="E38" i="18"/>
  <c r="E30" i="18"/>
  <c r="F30" i="18"/>
  <c r="E29" i="18"/>
  <c r="F29" i="18"/>
  <c r="F28" i="18"/>
  <c r="E28" i="18"/>
  <c r="E27" i="18"/>
  <c r="F27" i="18"/>
  <c r="D25" i="18"/>
  <c r="C25" i="18"/>
  <c r="E24" i="18"/>
  <c r="F24" i="18"/>
  <c r="F23" i="18"/>
  <c r="E23" i="18"/>
  <c r="E22" i="18"/>
  <c r="F22" i="18"/>
  <c r="E25" i="18"/>
  <c r="F25" i="18"/>
  <c r="D19" i="18"/>
  <c r="D20" i="18"/>
  <c r="E20" i="18"/>
  <c r="C19" i="18"/>
  <c r="C20" i="18"/>
  <c r="E18" i="18"/>
  <c r="F18" i="18"/>
  <c r="D16" i="18"/>
  <c r="E16" i="18"/>
  <c r="C16" i="18"/>
  <c r="E15" i="18"/>
  <c r="F15" i="18"/>
  <c r="E13" i="18"/>
  <c r="F13" i="18"/>
  <c r="F12" i="18"/>
  <c r="E12" i="18"/>
  <c r="E37" i="16"/>
  <c r="E36" i="16"/>
  <c r="E33" i="16"/>
  <c r="E32" i="16"/>
  <c r="E29" i="16"/>
  <c r="E28" i="16"/>
  <c r="E25" i="16"/>
  <c r="E24" i="16"/>
  <c r="E21" i="16"/>
  <c r="E20" i="16"/>
  <c r="E17" i="16"/>
  <c r="E16" i="16"/>
  <c r="E13" i="16"/>
  <c r="E12" i="16"/>
  <c r="E31" i="15"/>
  <c r="F31" i="15"/>
  <c r="D31" i="15"/>
  <c r="F29" i="15"/>
  <c r="F27" i="15"/>
  <c r="F25" i="15"/>
  <c r="F23" i="15"/>
  <c r="F21" i="15"/>
  <c r="F19" i="15"/>
  <c r="F17" i="15"/>
  <c r="F15" i="15"/>
  <c r="F13" i="15"/>
  <c r="F11" i="15"/>
  <c r="E31" i="14"/>
  <c r="D31" i="14"/>
  <c r="F31" i="14"/>
  <c r="F29" i="14"/>
  <c r="F27" i="14"/>
  <c r="F25" i="14"/>
  <c r="F23" i="14"/>
  <c r="F21" i="14"/>
  <c r="F19" i="14"/>
  <c r="F17" i="14"/>
  <c r="F15" i="14"/>
  <c r="F13" i="14"/>
  <c r="F11" i="14"/>
  <c r="F20" i="12"/>
  <c r="E20" i="12"/>
  <c r="D20" i="12"/>
  <c r="C20" i="12"/>
  <c r="F36" i="10"/>
  <c r="E36" i="10"/>
  <c r="F35" i="10"/>
  <c r="D35" i="10"/>
  <c r="C35" i="10"/>
  <c r="E35" i="10"/>
  <c r="F34" i="10"/>
  <c r="E34" i="10"/>
  <c r="F33" i="10"/>
  <c r="E33" i="10"/>
  <c r="F32" i="10"/>
  <c r="E32" i="10"/>
  <c r="F31" i="10"/>
  <c r="E31" i="10"/>
  <c r="F30" i="10"/>
  <c r="E30" i="10"/>
  <c r="F27" i="10"/>
  <c r="E27" i="10"/>
  <c r="F26" i="10"/>
  <c r="D26" i="10"/>
  <c r="C26" i="10"/>
  <c r="E26" i="10"/>
  <c r="F25" i="10"/>
  <c r="E25" i="10"/>
  <c r="F24" i="10"/>
  <c r="E24" i="10"/>
  <c r="F23" i="10"/>
  <c r="E23" i="10"/>
  <c r="F22" i="10"/>
  <c r="E22" i="10"/>
  <c r="F21" i="10"/>
  <c r="E21" i="10"/>
  <c r="F18" i="10"/>
  <c r="E18" i="10"/>
  <c r="F17" i="10"/>
  <c r="D17" i="10"/>
  <c r="C17" i="10"/>
  <c r="E17" i="10"/>
  <c r="F16" i="10"/>
  <c r="E16" i="10"/>
  <c r="F15" i="10"/>
  <c r="E15" i="10"/>
  <c r="F14" i="10"/>
  <c r="E14" i="10"/>
  <c r="F13" i="10"/>
  <c r="E13" i="10"/>
  <c r="F12" i="10"/>
  <c r="E12" i="10"/>
  <c r="C39" i="9"/>
  <c r="C39" i="8"/>
  <c r="F30" i="7"/>
  <c r="F40" i="7"/>
  <c r="F25" i="7"/>
  <c r="F13" i="7"/>
  <c r="E62" i="6"/>
  <c r="E57" i="6"/>
  <c r="E52" i="6"/>
  <c r="E64" i="6"/>
  <c r="E42" i="6"/>
  <c r="E35" i="6"/>
  <c r="E24" i="6"/>
  <c r="E17" i="6"/>
  <c r="D76" i="5"/>
  <c r="D73" i="5"/>
  <c r="D65" i="5"/>
  <c r="D75" i="5"/>
  <c r="D77" i="5"/>
  <c r="D57" i="5"/>
  <c r="D49" i="5"/>
  <c r="D41" i="5"/>
  <c r="D33" i="5"/>
  <c r="D25" i="5"/>
  <c r="D17" i="5"/>
  <c r="F20" i="18"/>
  <c r="E19" i="18"/>
  <c r="F19" i="18"/>
  <c r="F16" i="18"/>
  <c r="E42" i="18"/>
  <c r="E46" i="18"/>
</calcChain>
</file>

<file path=xl/sharedStrings.xml><?xml version="1.0" encoding="utf-8"?>
<sst xmlns="http://schemas.openxmlformats.org/spreadsheetml/2006/main" count="917" uniqueCount="349">
  <si>
    <t>JOHNSON MEMORIAL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</si>
  <si>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</si>
  <si>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</si>
  <si>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</si>
  <si>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</si>
  <si>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</si>
  <si>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</si>
  <si>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</si>
  <si>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</si>
  <si>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</si>
  <si>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JOHNSON MEMORIAL MEDICAL CENTER, INC.</t>
  </si>
  <si>
    <t>Affiliate Description</t>
  </si>
  <si>
    <t>A NON STOCK CORPORATION FORMED TO BENEFIT, PERFORM THE FUNCTIONS OF,CARRY OUT THE PURPOSES OF AND UPHOLD, PROMOTE AND FURTHER THE WELFARE, PROGRAMS AND ACTIVITIES OF JOHNSON MEMORIAL HOSPITAL.</t>
  </si>
  <si>
    <t xml:space="preserve">Affiliate type of service </t>
  </si>
  <si>
    <t>Parent Corporation</t>
  </si>
  <si>
    <t>Tax Status</t>
  </si>
  <si>
    <t>Not for Profit</t>
  </si>
  <si>
    <t>Street Address</t>
  </si>
  <si>
    <t>201 Chestnut Hill Road, Staffo</t>
  </si>
  <si>
    <t xml:space="preserve">Town </t>
  </si>
  <si>
    <t>Stafford Springs</t>
  </si>
  <si>
    <t>State</t>
  </si>
  <si>
    <t>Connecticut</t>
  </si>
  <si>
    <t>Zip Code</t>
  </si>
  <si>
    <t xml:space="preserve">06076 - </t>
  </si>
  <si>
    <t>CEO Name</t>
  </si>
  <si>
    <t>Stuart Rosenberg</t>
  </si>
  <si>
    <t>CEO Title</t>
  </si>
  <si>
    <t>President and CEO</t>
  </si>
  <si>
    <t>CT Agent Name</t>
  </si>
  <si>
    <t>Reid and Riege, P.C.</t>
  </si>
  <si>
    <t>CT Agent Company</t>
  </si>
  <si>
    <t>CT Agent Company Street Address</t>
  </si>
  <si>
    <t>One Financial Plaza</t>
  </si>
  <si>
    <t xml:space="preserve">CT Agent Town </t>
  </si>
  <si>
    <t>Hartford</t>
  </si>
  <si>
    <t>CT Agent State</t>
  </si>
  <si>
    <t>CT Agent Zip Code</t>
  </si>
  <si>
    <t xml:space="preserve">06103 - </t>
  </si>
  <si>
    <t xml:space="preserve">B.      </t>
  </si>
  <si>
    <t>HOME AND COMMUNITY HEALTH SERVICES, INC.</t>
  </si>
  <si>
    <t>A NONSTOCK CORPORATION FORMERLY KNOWN AS ENFIELD VISITING NURSE ASSOCIATION WHICH PROVIDES HOME CARE SERVICES.</t>
  </si>
  <si>
    <t>Home Health/VNAs</t>
  </si>
  <si>
    <t>148 Hazard Avenue, Enfield, CT</t>
  </si>
  <si>
    <t>Enfield</t>
  </si>
  <si>
    <t xml:space="preserve">06082 - </t>
  </si>
  <si>
    <t>President &amp; CEO</t>
  </si>
  <si>
    <t xml:space="preserve">C.      </t>
  </si>
  <si>
    <t>JOHNSON EVERGREEN CORPORATION</t>
  </si>
  <si>
    <t>A CORPORATE ENTITY WHICH WAS CREATED TO ACCOMMODATE THE NURSING HOME OPERATIONS FOR THE EVERGREEN HEALTH CARE CENTER, A 150 BED NURSING HOME FACILITY</t>
  </si>
  <si>
    <t>Long Term Care</t>
  </si>
  <si>
    <t>205 Chestnut Hill Road</t>
  </si>
  <si>
    <t xml:space="preserve">D.      </t>
  </si>
  <si>
    <t>JOHNSON HEALTH CARE, INC.</t>
  </si>
  <si>
    <t>A NONSTOCK CORPORATION FORMED TO PROVIDE MEDICAL CARE ON AN OUTPATIENT BASIS</t>
  </si>
  <si>
    <t>Occupational Heath</t>
  </si>
  <si>
    <t>140 Hazard Avenue</t>
  </si>
  <si>
    <t xml:space="preserve">E.      </t>
  </si>
  <si>
    <t>JOHNSON PROFESSIONAL ASSOCIATES, P.C.</t>
  </si>
  <si>
    <t>A PROFESSIONAL CORPORATION TO PROVIDE OB/GYN AND MENTAL HEALTH SERVICES TO THE COMMUNITY.  THIS IS A FOR PROFIT "FRIENDLY" CORPORATION AND IS NOT A SUBSIDIARY OF JOHNSON MEMORIAL CORPORATION BUT IS PART  OF THE JOHNSON HEALTH NETWORK SYSTEM.</t>
  </si>
  <si>
    <t>Physicians Services</t>
  </si>
  <si>
    <t>For Profit</t>
  </si>
  <si>
    <t>201 Chestnut Hill Road, PO Box, Stafford Springs, CT</t>
  </si>
  <si>
    <t xml:space="preserve">F.      </t>
  </si>
  <si>
    <t>NORTHEAST REGIONAL RADIATION ONCOLOGY NETWORK, INC.</t>
  </si>
  <si>
    <t>NOT-FOR-PROFIT ORGANIZATION-PROVIDES ACCESSIBLE COMMUNTIY-BASED MEDICAL CARE &amp;TREATMENT TO CANCER PATIENTS UTILIZING RADIATION THERAPY SERVICES.  THE FOUNDING  MEMBERS ARE HARTFORD HOSPITAL, JOHNSON MEMORIAL HOSPITAL, MANCHESTER HOSPITAL &amp; ROCKVIL</t>
  </si>
  <si>
    <t>Other HealthCare Svcs(Specify)</t>
  </si>
  <si>
    <t>100 Haynes Street</t>
  </si>
  <si>
    <t>Manchester</t>
  </si>
  <si>
    <t xml:space="preserve">06040 - </t>
  </si>
  <si>
    <t>Dennis McConnville</t>
  </si>
  <si>
    <t>Chairman of the Board</t>
  </si>
  <si>
    <t>Robinson &amp; Cole LLP</t>
  </si>
  <si>
    <t>Lisa Boyle</t>
  </si>
  <si>
    <t>280 Trumbull Street</t>
  </si>
  <si>
    <t>06103 - 3597</t>
  </si>
  <si>
    <t xml:space="preserve">G.      </t>
  </si>
  <si>
    <t>TOLLAND IMAGING CENTER, LLC</t>
  </si>
  <si>
    <t>A FOR PROFIT ORGANIZATION THAT PROVIDES COMPREHENSIVE OUTPATIENT RADIOLOGY SERVICES. FOUNDING AND INTITIAL MEMBERS ARE JOHNSON MEMORIAL HOSPITAL, MANCHESTER MEMORIAL HOSPITAL, ROCKVILLE GENERAL HOSPITAL, AND WINDHAM COMMUNITY MEMORIAL HOSPITAL</t>
  </si>
  <si>
    <t>Imaging Services</t>
  </si>
  <si>
    <t>6 Fieldstone Commons, Suite E</t>
  </si>
  <si>
    <t>Tolland</t>
  </si>
  <si>
    <t xml:space="preserve">06084 - </t>
  </si>
  <si>
    <t>Dennis McConville</t>
  </si>
  <si>
    <t>Robinson &amp; Cole</t>
  </si>
  <si>
    <t>280 Trumbull St.</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</si>
  <si>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</si>
  <si>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</si>
  <si>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</si>
  <si>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</si>
  <si>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</si>
  <si>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</si>
  <si>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</si>
  <si>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</si>
  <si>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</si>
  <si>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</si>
  <si>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</si>
  <si>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</si>
  <si>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</si>
  <si>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</si>
  <si>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</si>
  <si>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</si>
  <si>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</si>
  <si>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</si>
  <si>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</si>
  <si>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</si>
  <si>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</si>
  <si>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</si>
  <si>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</si>
  <si>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</si>
  <si>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</si>
  <si>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</si>
  <si>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</si>
  <si>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</si>
  <si>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</si>
  <si>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</si>
  <si>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</si>
  <si>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</si>
  <si>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</si>
  <si>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</si>
  <si>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</si>
  <si>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</si>
  <si>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</si>
  <si>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</si>
  <si>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</si>
  <si>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Rent  </t>
  </si>
  <si>
    <t>09/30/2015</t>
  </si>
  <si>
    <t>Capital Transfers  </t>
  </si>
  <si>
    <t>Cash Transfer  </t>
  </si>
  <si>
    <t>Purchased Services  </t>
  </si>
  <si>
    <t>Ending Unconsolidated Intercompany Balance:</t>
  </si>
  <si>
    <t>9/30/2015  </t>
  </si>
  <si>
    <t>B.</t>
  </si>
  <si>
    <t>Cost Share  </t>
  </si>
  <si>
    <t>Insurance Allocation  </t>
  </si>
  <si>
    <t>C.</t>
  </si>
  <si>
    <t>Land Rental Expense  </t>
  </si>
  <si>
    <t>Legal Services  </t>
  </si>
  <si>
    <t>Charge for potable water &amp; services  </t>
  </si>
  <si>
    <t>Purchase of Services  </t>
  </si>
  <si>
    <t>D.</t>
  </si>
  <si>
    <t>E.</t>
  </si>
  <si>
    <t>Purchase of Office Staff Service  </t>
  </si>
  <si>
    <t>VPMA. Wound Medical Dir., Surg asst. expense  </t>
  </si>
  <si>
    <t>Other services  </t>
  </si>
  <si>
    <t>F.</t>
  </si>
  <si>
    <t>Nothing to report  </t>
  </si>
  <si>
    <t>G.</t>
  </si>
  <si>
    <t>Grand Total:</t>
  </si>
  <si>
    <t>REPORT 6A - TRANSACTIONS BETWEEN HOSPITAL AFFILIATES OR RELATED CORPORATIONS</t>
  </si>
  <si>
    <t>AFFILIATE TRANSFERRING FUNDS</t>
  </si>
  <si>
    <t>AFFILIATE RECEIVING FUNDS</t>
  </si>
  <si>
    <t>AMOUNT</t>
  </si>
  <si>
    <t>Beginning Unconsolidated Intercompany Balance</t>
  </si>
  <si>
    <t>10/01/2014</t>
  </si>
  <si>
    <t>Rental Income</t>
  </si>
  <si>
    <t xml:space="preserve">Total: </t>
  </si>
  <si>
    <t>9/30/2015</t>
  </si>
  <si>
    <t/>
  </si>
  <si>
    <t>Nothing to Report</t>
  </si>
  <si>
    <t>Due for Services Provided</t>
  </si>
  <si>
    <t>Rental Expense</t>
  </si>
  <si>
    <t>Services provided by JHC</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</si>
  <si>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</si>
  <si>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</si>
  <si>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</si>
  <si>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</si>
  <si>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</si>
  <si>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</si>
  <si>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</si>
  <si>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</si>
  <si>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</si>
  <si>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</si>
  <si>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</si>
  <si>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</si>
  <si>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</si>
  <si>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</si>
  <si>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</si>
  <si>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</si>
  <si>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</si>
  <si>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</si>
  <si>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</si>
  <si>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</si>
  <si>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</si>
  <si>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</si>
  <si>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</si>
  <si>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</si>
  <si>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</si>
  <si>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</si>
  <si>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</si>
  <si>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</si>
  <si>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</si>
  <si>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</si>
  <si>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</si>
  <si>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</si>
  <si>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</si>
  <si>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</si>
  <si>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</si>
  <si>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</si>
  <si>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</si>
  <si>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</si>
  <si>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</si>
  <si>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</si>
  <si>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</si>
  <si>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</si>
  <si>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</si>
  <si>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</si>
  <si>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</si>
  <si>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</si>
  <si>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nothing to report</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</si>
  <si>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</si>
  <si>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</si>
  <si>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</si>
  <si>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</si>
  <si>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</si>
  <si>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</si>
  <si>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The Hospital turns uncollectable accounts to an agent. This occurs only after third party monies are posted, the patient had been billed and/or called, and A. Patient/Guarantor refuses to pay. B. Patient made no attempt to fulfill, uninsured determination defined by Public act No. 03-026</t>
  </si>
  <si>
    <t>Hospital's processes and policies for compensating a Collection Agent for services rendered</t>
  </si>
  <si>
    <t>The agent is paid a percentage of what they are able to collect</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</si>
  <si>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</si>
  <si>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</si>
  <si>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</si>
  <si>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</si>
  <si>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</si>
  <si>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</si>
  <si>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</si>
  <si>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</si>
  <si>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</si>
  <si>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</si>
  <si>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</si>
  <si>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</si>
  <si>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</si>
  <si>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</si>
  <si>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</si>
  <si>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</si>
  <si>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</si>
  <si>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</si>
  <si>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</si>
  <si>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</si>
  <si>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</si>
  <si>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</si>
  <si>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Cheif Financial Officer</t>
  </si>
  <si>
    <t>John Grish</t>
  </si>
  <si>
    <t xml:space="preserve">2.         </t>
  </si>
  <si>
    <t>Asst VP - Human Resources</t>
  </si>
  <si>
    <t>Donna Megliola</t>
  </si>
  <si>
    <t xml:space="preserve">3.         </t>
  </si>
  <si>
    <t>RN - ICU</t>
  </si>
  <si>
    <t>Stephen Czaja</t>
  </si>
  <si>
    <t xml:space="preserve">4.         </t>
  </si>
  <si>
    <t>Asst VP - Ancillary Services</t>
  </si>
  <si>
    <t>Karl Kamyk</t>
  </si>
  <si>
    <t xml:space="preserve">5.         </t>
  </si>
  <si>
    <t>RN - OR</t>
  </si>
  <si>
    <t>Diane Malsbury</t>
  </si>
  <si>
    <t xml:space="preserve">6.         </t>
  </si>
  <si>
    <t>Corporate Controller</t>
  </si>
  <si>
    <t>Thomas Blazejowski</t>
  </si>
  <si>
    <t xml:space="preserve">7.         </t>
  </si>
  <si>
    <t>RN - PSYCH</t>
  </si>
  <si>
    <t>Candace Holmes</t>
  </si>
  <si>
    <t xml:space="preserve">8.         </t>
  </si>
  <si>
    <t>Beate Cortese</t>
  </si>
  <si>
    <t xml:space="preserve">9.         </t>
  </si>
  <si>
    <t>RN - PACU</t>
  </si>
  <si>
    <t>Janina Piascik</t>
  </si>
  <si>
    <t xml:space="preserve">10.         </t>
  </si>
  <si>
    <t>RN - OB</t>
  </si>
  <si>
    <t>Lorelei Sullivan</t>
  </si>
  <si>
    <t>REPORT 19B - SALARIES AND FRINGE BENEFITS OF THE TEN HIGHEST PAID HEALTH SYSTEM EMPLOYEES</t>
  </si>
  <si>
    <t>EMPLOYEE NAME AND COMPANY</t>
  </si>
  <si>
    <t>Orthopedic Physician</t>
  </si>
  <si>
    <t>Robert Dudek</t>
  </si>
  <si>
    <t>Carmine Ciccarelli</t>
  </si>
  <si>
    <t>Medical Director</t>
  </si>
  <si>
    <t>Ian Tucker</t>
  </si>
  <si>
    <t>Physician</t>
  </si>
  <si>
    <t>Loretta Pilagin</t>
  </si>
  <si>
    <t>Dianne Malsbury</t>
  </si>
  <si>
    <t>RN - Evergreen Manager</t>
  </si>
  <si>
    <t>Damien Eileman</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</si>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</sst>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26</v>
      </c>
    </row>
    <row r="38" spans="1:3" ht="14.25" customHeight="1" x14ac:dyDescent="0.2">
      <c r="A38" s="19">
        <v>9</v>
      </c>
      <c r="B38" s="20" t="s">
        <v>27</v>
      </c>
      <c r="C38" s="21" t="s">
        <v>46</v>
      </c>
    </row>
    <row r="39" spans="1:3" ht="14.25" customHeight="1" x14ac:dyDescent="0.2">
      <c r="A39" s="19">
        <v>10</v>
      </c>
      <c r="B39" s="20" t="s">
        <v>29</v>
      </c>
      <c r="C39" s="21" t="s">
        <v>30</v>
      </c>
    </row>
    <row r="40" spans="1:3" ht="14.25" customHeight="1" x14ac:dyDescent="0.2">
      <c r="A40" s="19">
        <v>11</v>
      </c>
      <c r="B40" s="20" t="s">
        <v>31</v>
      </c>
      <c r="C40" s="21" t="s">
        <v>30</v>
      </c>
    </row>
    <row r="41" spans="1:3" ht="14.25" customHeight="1" x14ac:dyDescent="0.2">
      <c r="A41" s="19">
        <v>12</v>
      </c>
      <c r="B41" s="20" t="s">
        <v>32</v>
      </c>
      <c r="C41" s="21" t="s">
        <v>33</v>
      </c>
    </row>
    <row r="42" spans="1:3" ht="14.25" customHeight="1" x14ac:dyDescent="0.2">
      <c r="A42" s="19">
        <v>13</v>
      </c>
      <c r="B42" s="20" t="s">
        <v>34</v>
      </c>
      <c r="C42" s="21" t="s">
        <v>35</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16</v>
      </c>
    </row>
    <row r="50" spans="1:3" ht="14.25" customHeight="1" x14ac:dyDescent="0.2">
      <c r="A50" s="19">
        <v>4</v>
      </c>
      <c r="B50" s="20" t="s">
        <v>17</v>
      </c>
      <c r="C50" s="21" t="s">
        <v>51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46</v>
      </c>
    </row>
    <row r="56" spans="1:3" ht="14.25" customHeight="1" x14ac:dyDescent="0.2">
      <c r="A56" s="19">
        <v>10</v>
      </c>
      <c r="B56" s="20" t="s">
        <v>29</v>
      </c>
      <c r="C56" s="21" t="s">
        <v>30</v>
      </c>
    </row>
    <row r="57" spans="1:3" ht="14.25" customHeight="1" x14ac:dyDescent="0.2">
      <c r="A57" s="19">
        <v>11</v>
      </c>
      <c r="B57" s="20" t="s">
        <v>31</v>
      </c>
      <c r="C57" s="21" t="s">
        <v>30</v>
      </c>
    </row>
    <row r="58" spans="1:3" ht="14.25" customHeight="1" x14ac:dyDescent="0.2">
      <c r="A58" s="19">
        <v>12</v>
      </c>
      <c r="B58" s="20" t="s">
        <v>32</v>
      </c>
      <c r="C58" s="21" t="s">
        <v>33</v>
      </c>
    </row>
    <row r="59" spans="1:3" ht="14.25" customHeight="1" x14ac:dyDescent="0.2">
      <c r="A59" s="19">
        <v>13</v>
      </c>
      <c r="B59" s="20" t="s">
        <v>34</v>
      </c>
      <c r="C59" s="21" t="s">
        <v>35</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52</v>
      </c>
      <c r="B63" s="17" t="s">
        <v>9</v>
      </c>
      <c r="C63" s="18" t="s">
        <v>53</v>
      </c>
    </row>
    <row r="64" spans="1:3" ht="38.25" customHeight="1" x14ac:dyDescent="0.2">
      <c r="A64" s="19">
        <v>1</v>
      </c>
      <c r="B64" s="20" t="s">
        <v>11</v>
      </c>
      <c r="C64" s="21" t="s">
        <v>54</v>
      </c>
    </row>
    <row r="65" spans="1:3" ht="14.25" customHeight="1" x14ac:dyDescent="0.2">
      <c r="A65" s="19">
        <v>2</v>
      </c>
      <c r="B65" s="22" t="s">
        <v>13</v>
      </c>
      <c r="C65" s="21" t="s">
        <v>55</v>
      </c>
    </row>
    <row r="66" spans="1:3" ht="14.25" customHeight="1" x14ac:dyDescent="0.2">
      <c r="A66" s="19">
        <v>3</v>
      </c>
      <c r="B66" s="22" t="s">
        <v>15</v>
      </c>
      <c r="C66" s="23" t="s">
        <v>16</v>
      </c>
    </row>
    <row r="67" spans="1:3" ht="14.25" customHeight="1" x14ac:dyDescent="0.2">
      <c r="A67" s="19">
        <v>4</v>
      </c>
      <c r="B67" s="20" t="s">
        <v>17</v>
      </c>
      <c r="C67" s="21" t="s">
        <v>56</v>
      </c>
    </row>
    <row r="68" spans="1:3" ht="14.25" customHeight="1" x14ac:dyDescent="0.2">
      <c r="A68" s="19">
        <v>5</v>
      </c>
      <c r="B68" s="20" t="s">
        <v>19</v>
      </c>
      <c r="C68" s="21" t="s">
        <v>44</v>
      </c>
    </row>
    <row r="69" spans="1:3" ht="14.25" customHeight="1" x14ac:dyDescent="0.2">
      <c r="A69" s="19">
        <v>6</v>
      </c>
      <c r="B69" s="20" t="s">
        <v>21</v>
      </c>
      <c r="C69" s="24" t="s">
        <v>22</v>
      </c>
    </row>
    <row r="70" spans="1:3" ht="14.25" customHeight="1" x14ac:dyDescent="0.2">
      <c r="A70" s="19">
        <v>7</v>
      </c>
      <c r="B70" s="20" t="s">
        <v>23</v>
      </c>
      <c r="C70" s="21" t="s">
        <v>45</v>
      </c>
    </row>
    <row r="71" spans="1:3" ht="14.25" customHeight="1" x14ac:dyDescent="0.2">
      <c r="A71" s="19">
        <v>8</v>
      </c>
      <c r="B71" s="20" t="s">
        <v>25</v>
      </c>
      <c r="C71" s="21" t="s">
        <v>26</v>
      </c>
    </row>
    <row r="72" spans="1:3" ht="14.25" customHeight="1" x14ac:dyDescent="0.2">
      <c r="A72" s="19">
        <v>9</v>
      </c>
      <c r="B72" s="20" t="s">
        <v>27</v>
      </c>
      <c r="C72" s="21" t="s">
        <v>46</v>
      </c>
    </row>
    <row r="73" spans="1:3" ht="14.25" customHeight="1" x14ac:dyDescent="0.2">
      <c r="A73" s="19">
        <v>10</v>
      </c>
      <c r="B73" s="20" t="s">
        <v>29</v>
      </c>
      <c r="C73" s="21" t="s">
        <v>30</v>
      </c>
    </row>
    <row r="74" spans="1:3" ht="14.25" customHeight="1" x14ac:dyDescent="0.2">
      <c r="A74" s="19">
        <v>11</v>
      </c>
      <c r="B74" s="20" t="s">
        <v>31</v>
      </c>
      <c r="C74" s="21" t="s">
        <v>30</v>
      </c>
    </row>
    <row r="75" spans="1:3" ht="14.25" customHeight="1" x14ac:dyDescent="0.2">
      <c r="A75" s="19">
        <v>12</v>
      </c>
      <c r="B75" s="20" t="s">
        <v>32</v>
      </c>
      <c r="C75" s="21" t="s">
        <v>33</v>
      </c>
    </row>
    <row r="76" spans="1:3" ht="14.25" customHeight="1" x14ac:dyDescent="0.2">
      <c r="A76" s="19">
        <v>13</v>
      </c>
      <c r="B76" s="20" t="s">
        <v>34</v>
      </c>
      <c r="C76" s="21" t="s">
        <v>35</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57</v>
      </c>
      <c r="B80" s="17" t="s">
        <v>9</v>
      </c>
      <c r="C80" s="18" t="s">
        <v>58</v>
      </c>
    </row>
    <row r="81" spans="1:3" ht="38.25" customHeight="1" x14ac:dyDescent="0.2">
      <c r="A81" s="19">
        <v>1</v>
      </c>
      <c r="B81" s="20" t="s">
        <v>11</v>
      </c>
      <c r="C81" s="21" t="s">
        <v>59</v>
      </c>
    </row>
    <row r="82" spans="1:3" ht="14.25" customHeight="1" x14ac:dyDescent="0.2">
      <c r="A82" s="19">
        <v>2</v>
      </c>
      <c r="B82" s="22" t="s">
        <v>13</v>
      </c>
      <c r="C82" s="21" t="s">
        <v>60</v>
      </c>
    </row>
    <row r="83" spans="1:3" ht="14.25" customHeight="1" x14ac:dyDescent="0.2">
      <c r="A83" s="19">
        <v>3</v>
      </c>
      <c r="B83" s="22" t="s">
        <v>15</v>
      </c>
      <c r="C83" s="23" t="s">
        <v>61</v>
      </c>
    </row>
    <row r="84" spans="1:3" ht="14.25" customHeight="1" x14ac:dyDescent="0.2">
      <c r="A84" s="19">
        <v>4</v>
      </c>
      <c r="B84" s="20" t="s">
        <v>17</v>
      </c>
      <c r="C84" s="21" t="s">
        <v>62</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46</v>
      </c>
    </row>
    <row r="90" spans="1:3" ht="14.25" customHeight="1" x14ac:dyDescent="0.2">
      <c r="A90" s="19">
        <v>10</v>
      </c>
      <c r="B90" s="20" t="s">
        <v>29</v>
      </c>
      <c r="C90" s="21" t="s">
        <v>30</v>
      </c>
    </row>
    <row r="91" spans="1:3" ht="14.25" customHeight="1" x14ac:dyDescent="0.2">
      <c r="A91" s="19">
        <v>11</v>
      </c>
      <c r="B91" s="20" t="s">
        <v>31</v>
      </c>
      <c r="C91" s="21" t="s">
        <v>30</v>
      </c>
    </row>
    <row r="92" spans="1:3" ht="14.25" customHeight="1" x14ac:dyDescent="0.2">
      <c r="A92" s="19">
        <v>12</v>
      </c>
      <c r="B92" s="20" t="s">
        <v>32</v>
      </c>
      <c r="C92" s="21" t="s">
        <v>33</v>
      </c>
    </row>
    <row r="93" spans="1:3" ht="14.25" customHeight="1" x14ac:dyDescent="0.2">
      <c r="A93" s="19">
        <v>13</v>
      </c>
      <c r="B93" s="20" t="s">
        <v>34</v>
      </c>
      <c r="C93" s="21" t="s">
        <v>35</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63</v>
      </c>
      <c r="B97" s="17" t="s">
        <v>9</v>
      </c>
      <c r="C97" s="18" t="s">
        <v>64</v>
      </c>
    </row>
    <row r="98" spans="1:3" ht="38.25" customHeight="1" x14ac:dyDescent="0.2">
      <c r="A98" s="19">
        <v>1</v>
      </c>
      <c r="B98" s="20" t="s">
        <v>11</v>
      </c>
      <c r="C98" s="21" t="s">
        <v>65</v>
      </c>
    </row>
    <row r="99" spans="1:3" ht="14.25" customHeight="1" x14ac:dyDescent="0.2">
      <c r="A99" s="19">
        <v>2</v>
      </c>
      <c r="B99" s="22" t="s">
        <v>13</v>
      </c>
      <c r="C99" s="21" t="s">
        <v>66</v>
      </c>
    </row>
    <row r="100" spans="1:3" ht="14.25" customHeight="1" x14ac:dyDescent="0.2">
      <c r="A100" s="19">
        <v>3</v>
      </c>
      <c r="B100" s="22" t="s">
        <v>15</v>
      </c>
      <c r="C100" s="23" t="s">
        <v>16</v>
      </c>
    </row>
    <row r="101" spans="1:3" ht="14.25" customHeight="1" x14ac:dyDescent="0.2">
      <c r="A101" s="19">
        <v>4</v>
      </c>
      <c r="B101" s="20" t="s">
        <v>17</v>
      </c>
      <c r="C101" s="21" t="s">
        <v>67</v>
      </c>
    </row>
    <row r="102" spans="1:3" ht="14.25" customHeight="1" x14ac:dyDescent="0.2">
      <c r="A102" s="19">
        <v>5</v>
      </c>
      <c r="B102" s="20" t="s">
        <v>19</v>
      </c>
      <c r="C102" s="21" t="s">
        <v>68</v>
      </c>
    </row>
    <row r="103" spans="1:3" ht="14.25" customHeight="1" x14ac:dyDescent="0.2">
      <c r="A103" s="19">
        <v>6</v>
      </c>
      <c r="B103" s="20" t="s">
        <v>21</v>
      </c>
      <c r="C103" s="24" t="s">
        <v>22</v>
      </c>
    </row>
    <row r="104" spans="1:3" ht="14.25" customHeight="1" x14ac:dyDescent="0.2">
      <c r="A104" s="19">
        <v>7</v>
      </c>
      <c r="B104" s="20" t="s">
        <v>23</v>
      </c>
      <c r="C104" s="21" t="s">
        <v>69</v>
      </c>
    </row>
    <row r="105" spans="1:3" ht="14.25" customHeight="1" x14ac:dyDescent="0.2">
      <c r="A105" s="19">
        <v>8</v>
      </c>
      <c r="B105" s="20" t="s">
        <v>25</v>
      </c>
      <c r="C105" s="21" t="s">
        <v>70</v>
      </c>
    </row>
    <row r="106" spans="1:3" ht="14.25" customHeight="1" x14ac:dyDescent="0.2">
      <c r="A106" s="19">
        <v>9</v>
      </c>
      <c r="B106" s="20" t="s">
        <v>27</v>
      </c>
      <c r="C106" s="21" t="s">
        <v>71</v>
      </c>
    </row>
    <row r="107" spans="1:3" ht="14.25" customHeight="1" x14ac:dyDescent="0.2">
      <c r="A107" s="19">
        <v>10</v>
      </c>
      <c r="B107" s="20" t="s">
        <v>29</v>
      </c>
      <c r="C107" s="21" t="s">
        <v>72</v>
      </c>
    </row>
    <row r="108" spans="1:3" ht="14.25" customHeight="1" x14ac:dyDescent="0.2">
      <c r="A108" s="19">
        <v>11</v>
      </c>
      <c r="B108" s="20" t="s">
        <v>31</v>
      </c>
      <c r="C108" s="21" t="s">
        <v>73</v>
      </c>
    </row>
    <row r="109" spans="1:3" ht="14.25" customHeight="1" x14ac:dyDescent="0.2">
      <c r="A109" s="19">
        <v>12</v>
      </c>
      <c r="B109" s="20" t="s">
        <v>32</v>
      </c>
      <c r="C109" s="21" t="s">
        <v>74</v>
      </c>
    </row>
    <row r="110" spans="1:3" ht="14.25" customHeight="1" x14ac:dyDescent="0.2">
      <c r="A110" s="19">
        <v>13</v>
      </c>
      <c r="B110" s="20" t="s">
        <v>34</v>
      </c>
      <c r="C110" s="21" t="s">
        <v>35</v>
      </c>
    </row>
    <row r="111" spans="1:3" ht="14.25" customHeight="1" x14ac:dyDescent="0.2">
      <c r="A111" s="19">
        <v>14</v>
      </c>
      <c r="B111" s="20" t="s">
        <v>36</v>
      </c>
      <c r="C111" s="24" t="s">
        <v>22</v>
      </c>
    </row>
    <row r="112" spans="1:3" ht="15" customHeight="1" thickBot="1" x14ac:dyDescent="0.25">
      <c r="A112" s="25">
        <v>15</v>
      </c>
      <c r="B112" s="26" t="s">
        <v>37</v>
      </c>
      <c r="C112" s="27" t="s">
        <v>75</v>
      </c>
    </row>
    <row r="113" spans="1:3" ht="15.75" customHeight="1" x14ac:dyDescent="0.25">
      <c r="A113" s="13"/>
      <c r="B113" s="14"/>
      <c r="C113" s="15"/>
    </row>
    <row r="114" spans="1:3" ht="27.2" customHeight="1" x14ac:dyDescent="0.25">
      <c r="A114" s="16" t="s">
        <v>76</v>
      </c>
      <c r="B114" s="17" t="s">
        <v>9</v>
      </c>
      <c r="C114" s="18" t="s">
        <v>77</v>
      </c>
    </row>
    <row r="115" spans="1:3" ht="38.25" customHeight="1" x14ac:dyDescent="0.2">
      <c r="A115" s="19">
        <v>1</v>
      </c>
      <c r="B115" s="20" t="s">
        <v>11</v>
      </c>
      <c r="C115" s="21" t="s">
        <v>78</v>
      </c>
    </row>
    <row r="116" spans="1:3" ht="14.25" customHeight="1" x14ac:dyDescent="0.2">
      <c r="A116" s="19">
        <v>2</v>
      </c>
      <c r="B116" s="22" t="s">
        <v>13</v>
      </c>
      <c r="C116" s="21" t="s">
        <v>79</v>
      </c>
    </row>
    <row r="117" spans="1:3" ht="14.25" customHeight="1" x14ac:dyDescent="0.2">
      <c r="A117" s="19">
        <v>3</v>
      </c>
      <c r="B117" s="22" t="s">
        <v>15</v>
      </c>
      <c r="C117" s="23" t="s">
        <v>16</v>
      </c>
    </row>
    <row r="118" spans="1:3" ht="14.25" customHeight="1" x14ac:dyDescent="0.2">
      <c r="A118" s="19">
        <v>4</v>
      </c>
      <c r="B118" s="20" t="s">
        <v>17</v>
      </c>
      <c r="C118" s="21" t="s">
        <v>80</v>
      </c>
    </row>
    <row r="119" spans="1:3" ht="14.25" customHeight="1" x14ac:dyDescent="0.2">
      <c r="A119" s="19">
        <v>5</v>
      </c>
      <c r="B119" s="20" t="s">
        <v>19</v>
      </c>
      <c r="C119" s="21" t="s">
        <v>81</v>
      </c>
    </row>
    <row r="120" spans="1:3" ht="14.25" customHeight="1" x14ac:dyDescent="0.2">
      <c r="A120" s="19">
        <v>6</v>
      </c>
      <c r="B120" s="20" t="s">
        <v>21</v>
      </c>
      <c r="C120" s="24" t="s">
        <v>22</v>
      </c>
    </row>
    <row r="121" spans="1:3" ht="14.25" customHeight="1" x14ac:dyDescent="0.2">
      <c r="A121" s="19">
        <v>7</v>
      </c>
      <c r="B121" s="20" t="s">
        <v>23</v>
      </c>
      <c r="C121" s="21" t="s">
        <v>82</v>
      </c>
    </row>
    <row r="122" spans="1:3" ht="14.25" customHeight="1" x14ac:dyDescent="0.2">
      <c r="A122" s="19">
        <v>8</v>
      </c>
      <c r="B122" s="20" t="s">
        <v>25</v>
      </c>
      <c r="C122" s="21" t="s">
        <v>83</v>
      </c>
    </row>
    <row r="123" spans="1:3" ht="14.25" customHeight="1" x14ac:dyDescent="0.2">
      <c r="A123" s="19">
        <v>9</v>
      </c>
      <c r="B123" s="20" t="s">
        <v>27</v>
      </c>
      <c r="C123" s="21" t="s">
        <v>46</v>
      </c>
    </row>
    <row r="124" spans="1:3" ht="14.25" customHeight="1" x14ac:dyDescent="0.2">
      <c r="A124" s="19">
        <v>10</v>
      </c>
      <c r="B124" s="20" t="s">
        <v>29</v>
      </c>
      <c r="C124" s="21" t="s">
        <v>73</v>
      </c>
    </row>
    <row r="125" spans="1:3" ht="14.25" customHeight="1" x14ac:dyDescent="0.2">
      <c r="A125" s="19">
        <v>11</v>
      </c>
      <c r="B125" s="20" t="s">
        <v>31</v>
      </c>
      <c r="C125" s="21" t="s">
        <v>84</v>
      </c>
    </row>
    <row r="126" spans="1:3" ht="14.25" customHeight="1" x14ac:dyDescent="0.2">
      <c r="A126" s="19">
        <v>12</v>
      </c>
      <c r="B126" s="20" t="s">
        <v>32</v>
      </c>
      <c r="C126" s="21" t="s">
        <v>85</v>
      </c>
    </row>
    <row r="127" spans="1:3" ht="14.25" customHeight="1" x14ac:dyDescent="0.2">
      <c r="A127" s="19">
        <v>13</v>
      </c>
      <c r="B127" s="20" t="s">
        <v>34</v>
      </c>
      <c r="C127" s="21" t="s">
        <v>35</v>
      </c>
    </row>
    <row r="128" spans="1:3" ht="14.25" customHeight="1" x14ac:dyDescent="0.2">
      <c r="A128" s="19">
        <v>14</v>
      </c>
      <c r="B128" s="20" t="s">
        <v>36</v>
      </c>
      <c r="C128" s="24" t="s">
        <v>22</v>
      </c>
    </row>
    <row r="129" spans="1:4" ht="15" customHeight="1" thickBot="1" x14ac:dyDescent="0.25">
      <c r="A129" s="25">
        <v>15</v>
      </c>
      <c r="B129" s="26" t="s">
        <v>37</v>
      </c>
      <c r="C129" s="27" t="s">
        <v>75</v>
      </c>
    </row>
    <row r="130" spans="1:4" ht="15.75" x14ac:dyDescent="0.25">
      <c r="A130" s="28" t="s">
        <v>86</v>
      </c>
      <c r="B130" s="28"/>
      <c r="C130" s="28" t="s">
        <v>87</v>
      </c>
      <c r="D13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REPORTING&amp;RJOHNSON MEMORIAL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5"/>
      <c r="C1" s="505"/>
    </row>
    <row r="2" spans="1:3" ht="15.75" x14ac:dyDescent="0.25">
      <c r="A2" s="505" t="s">
        <v>0</v>
      </c>
      <c r="B2" s="505"/>
      <c r="C2" s="505"/>
    </row>
    <row r="3" spans="1:3" ht="15.75" x14ac:dyDescent="0.25">
      <c r="A3" s="505" t="s">
        <v>1</v>
      </c>
      <c r="B3" s="505"/>
      <c r="C3" s="505"/>
    </row>
    <row r="4" spans="1:3" ht="15.75" x14ac:dyDescent="0.25">
      <c r="A4" s="505" t="s">
        <v>88</v>
      </c>
      <c r="B4" s="505"/>
      <c r="C4" s="505"/>
    </row>
    <row r="5" spans="1:3" ht="15.75" x14ac:dyDescent="0.25">
      <c r="A5" s="505" t="s">
        <v>211</v>
      </c>
      <c r="B5" s="505"/>
      <c r="C5" s="505"/>
    </row>
    <row r="6" spans="1:3" ht="13.5" customHeight="1" thickBot="1" x14ac:dyDescent="0.3">
      <c r="A6" s="306"/>
      <c r="B6" s="506"/>
      <c r="C6" s="506"/>
    </row>
    <row r="7" spans="1:3" ht="15.75" x14ac:dyDescent="0.25">
      <c r="A7" s="307">
        <v>-1</v>
      </c>
      <c r="B7" s="308">
        <v>-2</v>
      </c>
      <c r="C7" s="309">
        <v>-3</v>
      </c>
    </row>
    <row r="8" spans="1:3" ht="15.6" customHeight="1" thickBot="1" x14ac:dyDescent="0.25">
      <c r="A8" s="310" t="s">
        <v>5</v>
      </c>
      <c r="B8" s="311" t="s">
        <v>6</v>
      </c>
      <c r="C8" s="311" t="s">
        <v>212</v>
      </c>
    </row>
    <row r="9" spans="1:3" ht="15.75" customHeight="1" x14ac:dyDescent="0.25">
      <c r="A9" s="312"/>
      <c r="B9" s="313"/>
      <c r="C9" s="314"/>
    </row>
    <row r="10" spans="1:3" ht="15.75" customHeight="1" thickBot="1" x14ac:dyDescent="0.25">
      <c r="A10" s="315" t="s">
        <v>213</v>
      </c>
      <c r="B10" s="316" t="s">
        <v>214</v>
      </c>
      <c r="C10" s="311"/>
    </row>
    <row r="11" spans="1:3" s="320" customFormat="1" ht="75" customHeight="1" x14ac:dyDescent="0.2">
      <c r="A11" s="317" t="s">
        <v>122</v>
      </c>
      <c r="B11" s="318" t="s">
        <v>215</v>
      </c>
      <c r="C11" s="319" t="s">
        <v>216</v>
      </c>
    </row>
    <row r="12" spans="1:3" s="320" customFormat="1" ht="30" x14ac:dyDescent="0.2">
      <c r="A12" s="321" t="s">
        <v>132</v>
      </c>
      <c r="B12" s="318" t="s">
        <v>217</v>
      </c>
      <c r="C12" s="322" t="s">
        <v>218</v>
      </c>
    </row>
    <row r="13" spans="1:3" s="320" customFormat="1" ht="30" x14ac:dyDescent="0.2">
      <c r="A13" s="323" t="s">
        <v>135</v>
      </c>
      <c r="B13" s="324" t="s">
        <v>219</v>
      </c>
      <c r="C13" s="325">
        <v>0.14000000000000001</v>
      </c>
    </row>
    <row r="14" spans="1:3" ht="13.5" customHeight="1" thickBot="1" x14ac:dyDescent="0.25">
      <c r="A14" s="326"/>
      <c r="B14" s="327"/>
      <c r="C14" s="328"/>
    </row>
    <row r="15" spans="1:3" s="320" customFormat="1" ht="16.5" customHeight="1" thickBot="1" x14ac:dyDescent="0.25">
      <c r="A15" s="329" t="s">
        <v>220</v>
      </c>
      <c r="B15" s="330" t="s">
        <v>221</v>
      </c>
      <c r="C15" s="331"/>
    </row>
    <row r="16" spans="1:3" s="320" customFormat="1" ht="15.75" x14ac:dyDescent="0.2">
      <c r="A16" s="332" t="s">
        <v>222</v>
      </c>
      <c r="B16" s="333" t="s">
        <v>223</v>
      </c>
      <c r="C16" s="334"/>
    </row>
    <row r="17" spans="1:3" s="320" customFormat="1" x14ac:dyDescent="0.2">
      <c r="A17" s="335">
        <v>1</v>
      </c>
      <c r="B17" s="318" t="s">
        <v>224</v>
      </c>
      <c r="C17" s="336" t="s">
        <v>225</v>
      </c>
    </row>
    <row r="18" spans="1:3" s="320" customFormat="1" x14ac:dyDescent="0.2">
      <c r="A18" s="335">
        <v>2</v>
      </c>
      <c r="B18" s="337" t="s">
        <v>226</v>
      </c>
      <c r="C18" s="336" t="s">
        <v>227</v>
      </c>
    </row>
    <row r="19" spans="1:3" s="320" customFormat="1" x14ac:dyDescent="0.2">
      <c r="A19" s="335">
        <v>3</v>
      </c>
      <c r="B19" s="337" t="s">
        <v>228</v>
      </c>
      <c r="C19" s="336" t="s">
        <v>229</v>
      </c>
    </row>
    <row r="20" spans="1:3" s="320" customFormat="1" ht="75" customHeight="1" x14ac:dyDescent="0.2">
      <c r="A20" s="335">
        <v>4</v>
      </c>
      <c r="B20" s="337" t="s">
        <v>230</v>
      </c>
      <c r="C20" s="336" t="s">
        <v>216</v>
      </c>
    </row>
    <row r="21" spans="1:3" s="320" customFormat="1" ht="75" customHeight="1" x14ac:dyDescent="0.2">
      <c r="A21" s="335">
        <v>5</v>
      </c>
      <c r="B21" s="337" t="s">
        <v>231</v>
      </c>
      <c r="C21" s="336" t="s">
        <v>218</v>
      </c>
    </row>
    <row r="22" spans="1:3" s="320" customFormat="1" ht="30" x14ac:dyDescent="0.2">
      <c r="A22" s="338">
        <v>6</v>
      </c>
      <c r="B22" s="337" t="s">
        <v>232</v>
      </c>
      <c r="C22" s="339">
        <v>0.14000000000000001</v>
      </c>
    </row>
    <row r="23" spans="1:3" ht="15.75" customHeight="1" thickBot="1" x14ac:dyDescent="0.25">
      <c r="A23" s="315"/>
      <c r="B23" s="316"/>
      <c r="C23" s="311"/>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REPORTING&amp;R&amp;10JOHNSON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32" style="343" bestFit="1" customWidth="1"/>
    <col min="3" max="3" width="23.4257812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0</v>
      </c>
      <c r="B4" s="505"/>
      <c r="C4" s="505"/>
      <c r="D4" s="505"/>
      <c r="E4" s="505"/>
      <c r="F4" s="505"/>
    </row>
    <row r="5" spans="1:8" ht="15.75" customHeight="1" x14ac:dyDescent="0.25">
      <c r="A5" s="505" t="s">
        <v>233</v>
      </c>
      <c r="B5" s="505"/>
      <c r="C5" s="505"/>
      <c r="D5" s="505"/>
      <c r="E5" s="505"/>
      <c r="F5" s="505"/>
    </row>
    <row r="6" spans="1:8" ht="15.75" customHeight="1" x14ac:dyDescent="0.25">
      <c r="A6" s="505" t="s">
        <v>88</v>
      </c>
      <c r="B6" s="505"/>
      <c r="C6" s="505"/>
      <c r="D6" s="505"/>
      <c r="E6" s="505"/>
      <c r="F6" s="505"/>
    </row>
    <row r="7" spans="1:8" ht="15.75" customHeight="1" x14ac:dyDescent="0.25">
      <c r="A7" s="505" t="s">
        <v>234</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235</v>
      </c>
      <c r="C9" s="346" t="s">
        <v>236</v>
      </c>
      <c r="D9" s="347" t="s">
        <v>237</v>
      </c>
      <c r="E9" s="347" t="s">
        <v>238</v>
      </c>
      <c r="F9" s="348" t="s">
        <v>239</v>
      </c>
      <c r="G9" s="349"/>
      <c r="H9" s="349"/>
    </row>
    <row r="10" spans="1:8" ht="15.75" customHeight="1" x14ac:dyDescent="0.25">
      <c r="A10" s="350"/>
      <c r="B10" s="351"/>
      <c r="C10" s="351"/>
      <c r="D10" s="352"/>
      <c r="E10" s="352"/>
      <c r="F10" s="353"/>
      <c r="G10" s="349"/>
      <c r="H10" s="349"/>
    </row>
    <row r="11" spans="1:8" ht="15.75" customHeight="1" x14ac:dyDescent="0.25">
      <c r="A11" s="354" t="s">
        <v>240</v>
      </c>
      <c r="B11" s="355" t="s">
        <v>241</v>
      </c>
      <c r="C11" s="355" t="s">
        <v>242</v>
      </c>
      <c r="D11" s="356">
        <v>285232</v>
      </c>
      <c r="E11" s="356">
        <v>41850</v>
      </c>
      <c r="F11" s="357">
        <f>D11+E11</f>
        <v>327082</v>
      </c>
      <c r="G11" s="358"/>
      <c r="H11" s="359"/>
    </row>
    <row r="12" spans="1:8" ht="15.75" customHeight="1" x14ac:dyDescent="0.25">
      <c r="A12" s="507"/>
      <c r="B12" s="508"/>
      <c r="C12" s="508"/>
      <c r="D12" s="508"/>
      <c r="E12" s="508"/>
      <c r="F12" s="509"/>
      <c r="G12" s="358"/>
      <c r="H12" s="359"/>
    </row>
    <row r="13" spans="1:8" ht="15.75" customHeight="1" x14ac:dyDescent="0.25">
      <c r="A13" s="354" t="s">
        <v>243</v>
      </c>
      <c r="B13" s="355" t="s">
        <v>244</v>
      </c>
      <c r="C13" s="355" t="s">
        <v>245</v>
      </c>
      <c r="D13" s="356">
        <v>147450</v>
      </c>
      <c r="E13" s="356">
        <v>27217</v>
      </c>
      <c r="F13" s="357">
        <f>D13+E13</f>
        <v>174667</v>
      </c>
      <c r="G13" s="358"/>
      <c r="H13" s="359"/>
    </row>
    <row r="14" spans="1:8" ht="15.75" customHeight="1" x14ac:dyDescent="0.25">
      <c r="A14" s="507"/>
      <c r="B14" s="508"/>
      <c r="C14" s="508"/>
      <c r="D14" s="508"/>
      <c r="E14" s="508"/>
      <c r="F14" s="509"/>
      <c r="G14" s="358"/>
      <c r="H14" s="359"/>
    </row>
    <row r="15" spans="1:8" ht="15.75" customHeight="1" x14ac:dyDescent="0.25">
      <c r="A15" s="354" t="s">
        <v>246</v>
      </c>
      <c r="B15" s="355" t="s">
        <v>247</v>
      </c>
      <c r="C15" s="355" t="s">
        <v>248</v>
      </c>
      <c r="D15" s="356">
        <v>142979</v>
      </c>
      <c r="E15" s="356">
        <v>27762</v>
      </c>
      <c r="F15" s="357">
        <f>D15+E15</f>
        <v>170741</v>
      </c>
      <c r="G15" s="358"/>
      <c r="H15" s="359"/>
    </row>
    <row r="16" spans="1:8" ht="15.75" customHeight="1" x14ac:dyDescent="0.25">
      <c r="A16" s="507"/>
      <c r="B16" s="508"/>
      <c r="C16" s="508"/>
      <c r="D16" s="508"/>
      <c r="E16" s="508"/>
      <c r="F16" s="509"/>
      <c r="G16" s="358"/>
      <c r="H16" s="359"/>
    </row>
    <row r="17" spans="1:8" ht="15.75" customHeight="1" x14ac:dyDescent="0.25">
      <c r="A17" s="354" t="s">
        <v>249</v>
      </c>
      <c r="B17" s="355" t="s">
        <v>250</v>
      </c>
      <c r="C17" s="355" t="s">
        <v>251</v>
      </c>
      <c r="D17" s="356">
        <v>146325</v>
      </c>
      <c r="E17" s="356">
        <v>15260</v>
      </c>
      <c r="F17" s="357">
        <f>D17+E17</f>
        <v>161585</v>
      </c>
      <c r="G17" s="358"/>
      <c r="H17" s="359"/>
    </row>
    <row r="18" spans="1:8" ht="15.75" customHeight="1" x14ac:dyDescent="0.25">
      <c r="A18" s="507"/>
      <c r="B18" s="508"/>
      <c r="C18" s="508"/>
      <c r="D18" s="508"/>
      <c r="E18" s="508"/>
      <c r="F18" s="509"/>
      <c r="G18" s="358"/>
      <c r="H18" s="359"/>
    </row>
    <row r="19" spans="1:8" ht="15.75" customHeight="1" x14ac:dyDescent="0.25">
      <c r="A19" s="354" t="s">
        <v>252</v>
      </c>
      <c r="B19" s="355" t="s">
        <v>253</v>
      </c>
      <c r="C19" s="355" t="s">
        <v>254</v>
      </c>
      <c r="D19" s="356">
        <v>133276</v>
      </c>
      <c r="E19" s="356">
        <v>27061</v>
      </c>
      <c r="F19" s="357">
        <f>D19+E19</f>
        <v>160337</v>
      </c>
      <c r="G19" s="358"/>
      <c r="H19" s="359"/>
    </row>
    <row r="20" spans="1:8" ht="15.75" customHeight="1" x14ac:dyDescent="0.25">
      <c r="A20" s="507"/>
      <c r="B20" s="508"/>
      <c r="C20" s="508"/>
      <c r="D20" s="508"/>
      <c r="E20" s="508"/>
      <c r="F20" s="509"/>
      <c r="G20" s="358"/>
      <c r="H20" s="359"/>
    </row>
    <row r="21" spans="1:8" ht="15.75" customHeight="1" x14ac:dyDescent="0.25">
      <c r="A21" s="354" t="s">
        <v>255</v>
      </c>
      <c r="B21" s="355" t="s">
        <v>256</v>
      </c>
      <c r="C21" s="355" t="s">
        <v>257</v>
      </c>
      <c r="D21" s="356">
        <v>120889</v>
      </c>
      <c r="E21" s="356">
        <v>33910</v>
      </c>
      <c r="F21" s="357">
        <f>D21+E21</f>
        <v>154799</v>
      </c>
      <c r="G21" s="358"/>
      <c r="H21" s="359"/>
    </row>
    <row r="22" spans="1:8" ht="15.75" customHeight="1" x14ac:dyDescent="0.25">
      <c r="A22" s="507"/>
      <c r="B22" s="508"/>
      <c r="C22" s="508"/>
      <c r="D22" s="508"/>
      <c r="E22" s="508"/>
      <c r="F22" s="509"/>
      <c r="G22" s="358"/>
      <c r="H22" s="359"/>
    </row>
    <row r="23" spans="1:8" ht="15.75" customHeight="1" x14ac:dyDescent="0.25">
      <c r="A23" s="354" t="s">
        <v>258</v>
      </c>
      <c r="B23" s="355" t="s">
        <v>259</v>
      </c>
      <c r="C23" s="355" t="s">
        <v>260</v>
      </c>
      <c r="D23" s="356">
        <v>121588</v>
      </c>
      <c r="E23" s="356">
        <v>31162</v>
      </c>
      <c r="F23" s="357">
        <f>D23+E23</f>
        <v>152750</v>
      </c>
      <c r="G23" s="358"/>
      <c r="H23" s="359"/>
    </row>
    <row r="24" spans="1:8" ht="15.75" customHeight="1" x14ac:dyDescent="0.25">
      <c r="A24" s="507"/>
      <c r="B24" s="508"/>
      <c r="C24" s="508"/>
      <c r="D24" s="508"/>
      <c r="E24" s="508"/>
      <c r="F24" s="509"/>
      <c r="G24" s="358"/>
      <c r="H24" s="359"/>
    </row>
    <row r="25" spans="1:8" ht="15.75" customHeight="1" x14ac:dyDescent="0.25">
      <c r="A25" s="354" t="s">
        <v>261</v>
      </c>
      <c r="B25" s="355" t="s">
        <v>253</v>
      </c>
      <c r="C25" s="355" t="s">
        <v>262</v>
      </c>
      <c r="D25" s="356">
        <v>122297</v>
      </c>
      <c r="E25" s="356">
        <v>26004</v>
      </c>
      <c r="F25" s="357">
        <f>D25+E25</f>
        <v>148301</v>
      </c>
      <c r="G25" s="358"/>
      <c r="H25" s="359"/>
    </row>
    <row r="26" spans="1:8" ht="15.75" customHeight="1" x14ac:dyDescent="0.25">
      <c r="A26" s="507"/>
      <c r="B26" s="508"/>
      <c r="C26" s="508"/>
      <c r="D26" s="508"/>
      <c r="E26" s="508"/>
      <c r="F26" s="509"/>
      <c r="G26" s="358"/>
      <c r="H26" s="359"/>
    </row>
    <row r="27" spans="1:8" ht="15.75" customHeight="1" x14ac:dyDescent="0.25">
      <c r="A27" s="354" t="s">
        <v>263</v>
      </c>
      <c r="B27" s="355" t="s">
        <v>264</v>
      </c>
      <c r="C27" s="355" t="s">
        <v>265</v>
      </c>
      <c r="D27" s="356">
        <v>119971</v>
      </c>
      <c r="E27" s="356">
        <v>25781</v>
      </c>
      <c r="F27" s="357">
        <f>D27+E27</f>
        <v>145752</v>
      </c>
      <c r="G27" s="358"/>
      <c r="H27" s="359"/>
    </row>
    <row r="28" spans="1:8" ht="15.75" customHeight="1" x14ac:dyDescent="0.25">
      <c r="A28" s="507"/>
      <c r="B28" s="508"/>
      <c r="C28" s="508"/>
      <c r="D28" s="508"/>
      <c r="E28" s="508"/>
      <c r="F28" s="509"/>
      <c r="G28" s="358"/>
      <c r="H28" s="359"/>
    </row>
    <row r="29" spans="1:8" ht="15.75" customHeight="1" x14ac:dyDescent="0.25">
      <c r="A29" s="354" t="s">
        <v>266</v>
      </c>
      <c r="B29" s="355" t="s">
        <v>267</v>
      </c>
      <c r="C29" s="355" t="s">
        <v>268</v>
      </c>
      <c r="D29" s="356">
        <v>117655</v>
      </c>
      <c r="E29" s="356">
        <v>26711</v>
      </c>
      <c r="F29" s="357">
        <f>D29+E29</f>
        <v>144366</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148</v>
      </c>
      <c r="D31" s="362">
        <f>SUM(D11+D13+D15+D17+D19+D21+D23+D25+D27+D29)</f>
        <v>1457662</v>
      </c>
      <c r="E31" s="362">
        <f>SUM(E11+E13+E15+E17+E19+E21+E23+E25+E27+E29)</f>
        <v>282718</v>
      </c>
      <c r="F31" s="363">
        <f>D31+E31</f>
        <v>1740380</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94" fitToHeight="0" orientation="landscape" horizontalDpi="1200" verticalDpi="1200" r:id="rId1"/>
  <headerFooter>
    <oddHeader>_x000D_
                &amp;L&amp;10OFFICE OF HEALTH CARE ACCESS&amp;C&amp;10ANNUAL REPORTING&amp;R&amp;10JOHNSON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32" style="343" bestFit="1" customWidth="1"/>
    <col min="3" max="3" width="40"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10</v>
      </c>
      <c r="B4" s="505"/>
      <c r="C4" s="505"/>
      <c r="D4" s="505"/>
      <c r="E4" s="505"/>
      <c r="F4" s="505"/>
    </row>
    <row r="5" spans="1:8" ht="15.75" customHeight="1" x14ac:dyDescent="0.25">
      <c r="A5" s="505" t="s">
        <v>233</v>
      </c>
      <c r="B5" s="505"/>
      <c r="C5" s="505"/>
      <c r="D5" s="505"/>
      <c r="E5" s="505"/>
      <c r="F5" s="505"/>
    </row>
    <row r="6" spans="1:8" ht="15.75" customHeight="1" x14ac:dyDescent="0.25">
      <c r="A6" s="505" t="s">
        <v>88</v>
      </c>
      <c r="B6" s="505"/>
      <c r="C6" s="505"/>
      <c r="D6" s="505"/>
      <c r="E6" s="505"/>
      <c r="F6" s="505"/>
    </row>
    <row r="7" spans="1:8" ht="15.75" customHeight="1" x14ac:dyDescent="0.25">
      <c r="A7" s="505" t="s">
        <v>269</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235</v>
      </c>
      <c r="C9" s="346" t="s">
        <v>270</v>
      </c>
      <c r="D9" s="347" t="s">
        <v>237</v>
      </c>
      <c r="E9" s="347" t="s">
        <v>238</v>
      </c>
      <c r="F9" s="348" t="s">
        <v>239</v>
      </c>
      <c r="G9" s="349"/>
      <c r="H9" s="349"/>
    </row>
    <row r="10" spans="1:8" ht="15.75" customHeight="1" x14ac:dyDescent="0.25">
      <c r="A10" s="350"/>
      <c r="B10" s="351"/>
      <c r="C10" s="351"/>
      <c r="D10" s="352"/>
      <c r="E10" s="352"/>
      <c r="F10" s="353"/>
      <c r="G10" s="349"/>
      <c r="H10" s="349"/>
    </row>
    <row r="11" spans="1:8" ht="15.75" customHeight="1" x14ac:dyDescent="0.25">
      <c r="A11" s="354" t="s">
        <v>240</v>
      </c>
      <c r="B11" s="355" t="s">
        <v>271</v>
      </c>
      <c r="C11" s="355" t="s">
        <v>272</v>
      </c>
      <c r="D11" s="356">
        <v>455000</v>
      </c>
      <c r="E11" s="356">
        <v>42298</v>
      </c>
      <c r="F11" s="357">
        <f>D11+E11</f>
        <v>497298</v>
      </c>
      <c r="G11" s="358"/>
      <c r="H11" s="359"/>
    </row>
    <row r="12" spans="1:8" ht="15.75" customHeight="1" x14ac:dyDescent="0.25">
      <c r="A12" s="507"/>
      <c r="B12" s="508"/>
      <c r="C12" s="508"/>
      <c r="D12" s="508"/>
      <c r="E12" s="508"/>
      <c r="F12" s="509"/>
      <c r="G12" s="358"/>
      <c r="H12" s="359"/>
    </row>
    <row r="13" spans="1:8" ht="15.75" customHeight="1" x14ac:dyDescent="0.25">
      <c r="A13" s="354" t="s">
        <v>243</v>
      </c>
      <c r="B13" s="355" t="s">
        <v>271</v>
      </c>
      <c r="C13" s="355" t="s">
        <v>273</v>
      </c>
      <c r="D13" s="356">
        <v>380002</v>
      </c>
      <c r="E13" s="356">
        <v>38674</v>
      </c>
      <c r="F13" s="357">
        <f>D13+E13</f>
        <v>418676</v>
      </c>
      <c r="G13" s="358"/>
      <c r="H13" s="359"/>
    </row>
    <row r="14" spans="1:8" ht="15.75" customHeight="1" x14ac:dyDescent="0.25">
      <c r="A14" s="507"/>
      <c r="B14" s="508"/>
      <c r="C14" s="508"/>
      <c r="D14" s="508"/>
      <c r="E14" s="508"/>
      <c r="F14" s="509"/>
      <c r="G14" s="358"/>
      <c r="H14" s="359"/>
    </row>
    <row r="15" spans="1:8" ht="15.75" customHeight="1" x14ac:dyDescent="0.25">
      <c r="A15" s="354" t="s">
        <v>246</v>
      </c>
      <c r="B15" s="355" t="s">
        <v>241</v>
      </c>
      <c r="C15" s="355" t="s">
        <v>242</v>
      </c>
      <c r="D15" s="356">
        <v>285232</v>
      </c>
      <c r="E15" s="356">
        <v>41850</v>
      </c>
      <c r="F15" s="357">
        <f>D15+E15</f>
        <v>327082</v>
      </c>
      <c r="G15" s="358"/>
      <c r="H15" s="359"/>
    </row>
    <row r="16" spans="1:8" ht="15.75" customHeight="1" x14ac:dyDescent="0.25">
      <c r="A16" s="507"/>
      <c r="B16" s="508"/>
      <c r="C16" s="508"/>
      <c r="D16" s="508"/>
      <c r="E16" s="508"/>
      <c r="F16" s="509"/>
      <c r="G16" s="358"/>
      <c r="H16" s="359"/>
    </row>
    <row r="17" spans="1:8" ht="15.75" customHeight="1" x14ac:dyDescent="0.25">
      <c r="A17" s="354" t="s">
        <v>249</v>
      </c>
      <c r="B17" s="355" t="s">
        <v>274</v>
      </c>
      <c r="C17" s="355" t="s">
        <v>275</v>
      </c>
      <c r="D17" s="356">
        <v>304140</v>
      </c>
      <c r="E17" s="356">
        <v>22037</v>
      </c>
      <c r="F17" s="357">
        <f>D17+E17</f>
        <v>326177</v>
      </c>
      <c r="G17" s="358"/>
      <c r="H17" s="359"/>
    </row>
    <row r="18" spans="1:8" ht="15.75" customHeight="1" x14ac:dyDescent="0.25">
      <c r="A18" s="507"/>
      <c r="B18" s="508"/>
      <c r="C18" s="508"/>
      <c r="D18" s="508"/>
      <c r="E18" s="508"/>
      <c r="F18" s="509"/>
      <c r="G18" s="358"/>
      <c r="H18" s="359"/>
    </row>
    <row r="19" spans="1:8" ht="15.75" customHeight="1" x14ac:dyDescent="0.25">
      <c r="A19" s="354" t="s">
        <v>252</v>
      </c>
      <c r="B19" s="355" t="s">
        <v>244</v>
      </c>
      <c r="C19" s="355" t="s">
        <v>245</v>
      </c>
      <c r="D19" s="356">
        <v>147450</v>
      </c>
      <c r="E19" s="356">
        <v>27217</v>
      </c>
      <c r="F19" s="357">
        <f>D19+E19</f>
        <v>174667</v>
      </c>
      <c r="G19" s="358"/>
      <c r="H19" s="359"/>
    </row>
    <row r="20" spans="1:8" ht="15.75" customHeight="1" x14ac:dyDescent="0.25">
      <c r="A20" s="507"/>
      <c r="B20" s="508"/>
      <c r="C20" s="508"/>
      <c r="D20" s="508"/>
      <c r="E20" s="508"/>
      <c r="F20" s="509"/>
      <c r="G20" s="358"/>
      <c r="H20" s="359"/>
    </row>
    <row r="21" spans="1:8" ht="15.75" customHeight="1" x14ac:dyDescent="0.25">
      <c r="A21" s="354" t="s">
        <v>255</v>
      </c>
      <c r="B21" s="355" t="s">
        <v>253</v>
      </c>
      <c r="C21" s="355" t="s">
        <v>248</v>
      </c>
      <c r="D21" s="356">
        <v>142979</v>
      </c>
      <c r="E21" s="356">
        <v>27762</v>
      </c>
      <c r="F21" s="357">
        <f>D21+E21</f>
        <v>170741</v>
      </c>
      <c r="G21" s="358"/>
      <c r="H21" s="359"/>
    </row>
    <row r="22" spans="1:8" ht="15.75" customHeight="1" x14ac:dyDescent="0.25">
      <c r="A22" s="507"/>
      <c r="B22" s="508"/>
      <c r="C22" s="508"/>
      <c r="D22" s="508"/>
      <c r="E22" s="508"/>
      <c r="F22" s="509"/>
      <c r="G22" s="358"/>
      <c r="H22" s="359"/>
    </row>
    <row r="23" spans="1:8" ht="15.75" customHeight="1" x14ac:dyDescent="0.25">
      <c r="A23" s="354" t="s">
        <v>258</v>
      </c>
      <c r="B23" s="355" t="s">
        <v>276</v>
      </c>
      <c r="C23" s="355" t="s">
        <v>277</v>
      </c>
      <c r="D23" s="356">
        <v>139856</v>
      </c>
      <c r="E23" s="356">
        <v>29547</v>
      </c>
      <c r="F23" s="357">
        <f>D23+E23</f>
        <v>169403</v>
      </c>
      <c r="G23" s="358"/>
      <c r="H23" s="359"/>
    </row>
    <row r="24" spans="1:8" ht="15.75" customHeight="1" x14ac:dyDescent="0.25">
      <c r="A24" s="507"/>
      <c r="B24" s="508"/>
      <c r="C24" s="508"/>
      <c r="D24" s="508"/>
      <c r="E24" s="508"/>
      <c r="F24" s="509"/>
      <c r="G24" s="358"/>
      <c r="H24" s="359"/>
    </row>
    <row r="25" spans="1:8" ht="15.75" customHeight="1" x14ac:dyDescent="0.25">
      <c r="A25" s="354" t="s">
        <v>261</v>
      </c>
      <c r="B25" s="355" t="s">
        <v>250</v>
      </c>
      <c r="C25" s="355" t="s">
        <v>251</v>
      </c>
      <c r="D25" s="356">
        <v>146325</v>
      </c>
      <c r="E25" s="356">
        <v>15260</v>
      </c>
      <c r="F25" s="357">
        <f>D25+E25</f>
        <v>161585</v>
      </c>
      <c r="G25" s="358"/>
      <c r="H25" s="359"/>
    </row>
    <row r="26" spans="1:8" ht="15.75" customHeight="1" x14ac:dyDescent="0.25">
      <c r="A26" s="507"/>
      <c r="B26" s="508"/>
      <c r="C26" s="508"/>
      <c r="D26" s="508"/>
      <c r="E26" s="508"/>
      <c r="F26" s="509"/>
      <c r="G26" s="358"/>
      <c r="H26" s="359"/>
    </row>
    <row r="27" spans="1:8" ht="15.75" customHeight="1" x14ac:dyDescent="0.25">
      <c r="A27" s="354" t="s">
        <v>263</v>
      </c>
      <c r="B27" s="355" t="s">
        <v>253</v>
      </c>
      <c r="C27" s="355" t="s">
        <v>278</v>
      </c>
      <c r="D27" s="356">
        <v>133276</v>
      </c>
      <c r="E27" s="356">
        <v>27061</v>
      </c>
      <c r="F27" s="357">
        <f>D27+E27</f>
        <v>160337</v>
      </c>
      <c r="G27" s="358"/>
      <c r="H27" s="359"/>
    </row>
    <row r="28" spans="1:8" ht="15.75" customHeight="1" x14ac:dyDescent="0.25">
      <c r="A28" s="507"/>
      <c r="B28" s="508"/>
      <c r="C28" s="508"/>
      <c r="D28" s="508"/>
      <c r="E28" s="508"/>
      <c r="F28" s="509"/>
      <c r="G28" s="358"/>
      <c r="H28" s="359"/>
    </row>
    <row r="29" spans="1:8" ht="15.75" customHeight="1" x14ac:dyDescent="0.25">
      <c r="A29" s="354" t="s">
        <v>266</v>
      </c>
      <c r="B29" s="355" t="s">
        <v>279</v>
      </c>
      <c r="C29" s="355" t="s">
        <v>280</v>
      </c>
      <c r="D29" s="356">
        <v>134193</v>
      </c>
      <c r="E29" s="356">
        <v>23508</v>
      </c>
      <c r="F29" s="357">
        <f>D29+E29</f>
        <v>157701</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148</v>
      </c>
      <c r="D31" s="362">
        <f>SUM(D11+D13+D15+D17+D19+D21+D23+D25+D27+D29)</f>
        <v>2268453</v>
      </c>
      <c r="E31" s="362">
        <f>SUM(E11+E13+E15+E17+E19+E21+E23+E25+E27+E29)</f>
        <v>295214</v>
      </c>
      <c r="F31" s="363">
        <f>D31+E31</f>
        <v>2563667</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84" fitToHeight="0" orientation="landscape" horizontalDpi="1200" verticalDpi="1200" r:id="rId1"/>
  <headerFooter>
    <oddHeader>_x000D_
                &amp;L&amp;10OFFICE OF HEALTH CARE ACCESS&amp;C&amp;10ANNUAL REPORTING&amp;R&amp;10JOHNSON MEMORIAL MEDICAL CENTER,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233</v>
      </c>
      <c r="B3" s="511"/>
      <c r="C3" s="511"/>
      <c r="D3" s="511"/>
      <c r="E3" s="511"/>
    </row>
    <row r="4" spans="1:5" ht="15" customHeight="1" x14ac:dyDescent="0.25">
      <c r="A4" s="511" t="s">
        <v>88</v>
      </c>
      <c r="B4" s="511"/>
      <c r="C4" s="511"/>
      <c r="D4" s="511"/>
      <c r="E4" s="511"/>
    </row>
    <row r="5" spans="1:5" ht="15" customHeight="1" x14ac:dyDescent="0.25">
      <c r="A5" s="512" t="s">
        <v>281</v>
      </c>
      <c r="B5" s="512"/>
      <c r="C5" s="512"/>
      <c r="D5" s="512"/>
      <c r="E5" s="512"/>
    </row>
    <row r="6" spans="1:5" ht="25.5" customHeight="1" x14ac:dyDescent="0.25">
      <c r="A6" s="512" t="s">
        <v>282</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283</v>
      </c>
      <c r="D9" s="372" t="s">
        <v>284</v>
      </c>
      <c r="E9" s="373" t="s">
        <v>239</v>
      </c>
    </row>
    <row r="10" spans="1:5" s="374" customFormat="1" ht="15.75" x14ac:dyDescent="0.25">
      <c r="A10" s="375"/>
      <c r="B10" s="376"/>
      <c r="C10" s="377"/>
      <c r="D10" s="377"/>
      <c r="E10" s="378"/>
    </row>
    <row r="11" spans="1:5" s="374" customFormat="1" ht="15.75" x14ac:dyDescent="0.25">
      <c r="A11" s="379" t="s">
        <v>99</v>
      </c>
      <c r="B11" s="380" t="s">
        <v>10</v>
      </c>
      <c r="C11" s="381"/>
      <c r="D11" s="381"/>
      <c r="E11" s="382"/>
    </row>
    <row r="12" spans="1:5" ht="14.25" customHeight="1" x14ac:dyDescent="0.2">
      <c r="A12" s="383">
        <v>1</v>
      </c>
      <c r="B12" s="384" t="s">
        <v>285</v>
      </c>
      <c r="C12" s="385">
        <v>0</v>
      </c>
      <c r="D12" s="385">
        <v>0</v>
      </c>
      <c r="E12" s="385">
        <f>D12+ C12</f>
        <v>0</v>
      </c>
    </row>
    <row r="13" spans="1:5" ht="14.25" customHeight="1" x14ac:dyDescent="0.2">
      <c r="A13" s="383">
        <v>2</v>
      </c>
      <c r="B13" s="384" t="s">
        <v>286</v>
      </c>
      <c r="C13" s="385">
        <v>0</v>
      </c>
      <c r="D13" s="385">
        <v>0</v>
      </c>
      <c r="E13" s="385">
        <f>D13+ C13</f>
        <v>0</v>
      </c>
    </row>
    <row r="14" spans="1:5" ht="15.75" x14ac:dyDescent="0.25">
      <c r="A14" s="375"/>
      <c r="B14" s="376"/>
      <c r="C14" s="377"/>
      <c r="D14" s="377"/>
      <c r="E14" s="386"/>
    </row>
    <row r="15" spans="1:5" s="374" customFormat="1" ht="15.75" x14ac:dyDescent="0.25">
      <c r="A15" s="379" t="s">
        <v>106</v>
      </c>
      <c r="B15" s="380" t="s">
        <v>40</v>
      </c>
      <c r="C15" s="381"/>
      <c r="D15" s="381"/>
      <c r="E15" s="382"/>
    </row>
    <row r="16" spans="1:5" ht="14.25" customHeight="1" x14ac:dyDescent="0.2">
      <c r="A16" s="383">
        <v>1</v>
      </c>
      <c r="B16" s="384" t="s">
        <v>285</v>
      </c>
      <c r="C16" s="385">
        <v>0</v>
      </c>
      <c r="D16" s="385">
        <v>0</v>
      </c>
      <c r="E16" s="385">
        <f>D16+ C16</f>
        <v>0</v>
      </c>
    </row>
    <row r="17" spans="1:5" ht="14.25" customHeight="1" x14ac:dyDescent="0.2">
      <c r="A17" s="383">
        <v>2</v>
      </c>
      <c r="B17" s="384" t="s">
        <v>286</v>
      </c>
      <c r="C17" s="385">
        <v>0</v>
      </c>
      <c r="D17" s="385">
        <v>0</v>
      </c>
      <c r="E17" s="385">
        <f>D17+ C17</f>
        <v>0</v>
      </c>
    </row>
    <row r="18" spans="1:5" ht="15.75" x14ac:dyDescent="0.25">
      <c r="A18" s="375"/>
      <c r="B18" s="376"/>
      <c r="C18" s="377"/>
      <c r="D18" s="377"/>
      <c r="E18" s="386"/>
    </row>
    <row r="19" spans="1:5" s="374" customFormat="1" ht="15.75" x14ac:dyDescent="0.25">
      <c r="A19" s="379" t="s">
        <v>107</v>
      </c>
      <c r="B19" s="380" t="s">
        <v>48</v>
      </c>
      <c r="C19" s="381"/>
      <c r="D19" s="381"/>
      <c r="E19" s="382"/>
    </row>
    <row r="20" spans="1:5" ht="14.25" customHeight="1" x14ac:dyDescent="0.2">
      <c r="A20" s="383">
        <v>1</v>
      </c>
      <c r="B20" s="384" t="s">
        <v>285</v>
      </c>
      <c r="C20" s="385">
        <v>0</v>
      </c>
      <c r="D20" s="385">
        <v>0</v>
      </c>
      <c r="E20" s="385">
        <f>D20+ C20</f>
        <v>0</v>
      </c>
    </row>
    <row r="21" spans="1:5" ht="14.25" customHeight="1" x14ac:dyDescent="0.2">
      <c r="A21" s="383">
        <v>2</v>
      </c>
      <c r="B21" s="384" t="s">
        <v>286</v>
      </c>
      <c r="C21" s="385">
        <v>0</v>
      </c>
      <c r="D21" s="385">
        <v>0</v>
      </c>
      <c r="E21" s="385">
        <f>D21+ C21</f>
        <v>0</v>
      </c>
    </row>
    <row r="22" spans="1:5" ht="15.75" x14ac:dyDescent="0.25">
      <c r="A22" s="375"/>
      <c r="B22" s="376"/>
      <c r="C22" s="377"/>
      <c r="D22" s="377"/>
      <c r="E22" s="386"/>
    </row>
    <row r="23" spans="1:5" s="374" customFormat="1" ht="15.75" x14ac:dyDescent="0.25">
      <c r="A23" s="379" t="s">
        <v>108</v>
      </c>
      <c r="B23" s="380" t="s">
        <v>53</v>
      </c>
      <c r="C23" s="381"/>
      <c r="D23" s="381"/>
      <c r="E23" s="382"/>
    </row>
    <row r="24" spans="1:5" ht="14.25" customHeight="1" x14ac:dyDescent="0.2">
      <c r="A24" s="383">
        <v>1</v>
      </c>
      <c r="B24" s="384" t="s">
        <v>285</v>
      </c>
      <c r="C24" s="385">
        <v>0</v>
      </c>
      <c r="D24" s="385">
        <v>0</v>
      </c>
      <c r="E24" s="385">
        <f>D24+ C24</f>
        <v>0</v>
      </c>
    </row>
    <row r="25" spans="1:5" ht="14.25" customHeight="1" x14ac:dyDescent="0.2">
      <c r="A25" s="383">
        <v>2</v>
      </c>
      <c r="B25" s="384" t="s">
        <v>286</v>
      </c>
      <c r="C25" s="385">
        <v>0</v>
      </c>
      <c r="D25" s="385">
        <v>0</v>
      </c>
      <c r="E25" s="385">
        <f>D25+ C25</f>
        <v>0</v>
      </c>
    </row>
    <row r="26" spans="1:5" ht="15.75" x14ac:dyDescent="0.25">
      <c r="A26" s="375"/>
      <c r="B26" s="376"/>
      <c r="C26" s="377"/>
      <c r="D26" s="377"/>
      <c r="E26" s="386"/>
    </row>
    <row r="27" spans="1:5" s="374" customFormat="1" ht="15.75" x14ac:dyDescent="0.25">
      <c r="A27" s="379" t="s">
        <v>109</v>
      </c>
      <c r="B27" s="380" t="s">
        <v>58</v>
      </c>
      <c r="C27" s="381"/>
      <c r="D27" s="381"/>
      <c r="E27" s="382"/>
    </row>
    <row r="28" spans="1:5" ht="14.25" customHeight="1" x14ac:dyDescent="0.2">
      <c r="A28" s="383">
        <v>1</v>
      </c>
      <c r="B28" s="384" t="s">
        <v>285</v>
      </c>
      <c r="C28" s="385">
        <v>0</v>
      </c>
      <c r="D28" s="385">
        <v>0</v>
      </c>
      <c r="E28" s="385">
        <f>D28+ C28</f>
        <v>0</v>
      </c>
    </row>
    <row r="29" spans="1:5" ht="14.25" customHeight="1" x14ac:dyDescent="0.2">
      <c r="A29" s="383">
        <v>2</v>
      </c>
      <c r="B29" s="384" t="s">
        <v>286</v>
      </c>
      <c r="C29" s="385">
        <v>0</v>
      </c>
      <c r="D29" s="385">
        <v>0</v>
      </c>
      <c r="E29" s="385">
        <f>D29+ C29</f>
        <v>0</v>
      </c>
    </row>
    <row r="30" spans="1:5" ht="15.75" x14ac:dyDescent="0.25">
      <c r="A30" s="375"/>
      <c r="B30" s="376"/>
      <c r="C30" s="377"/>
      <c r="D30" s="377"/>
      <c r="E30" s="386"/>
    </row>
    <row r="31" spans="1:5" s="374" customFormat="1" ht="31.5" x14ac:dyDescent="0.25">
      <c r="A31" s="379" t="s">
        <v>110</v>
      </c>
      <c r="B31" s="380" t="s">
        <v>64</v>
      </c>
      <c r="C31" s="381"/>
      <c r="D31" s="381"/>
      <c r="E31" s="382"/>
    </row>
    <row r="32" spans="1:5" ht="14.25" customHeight="1" x14ac:dyDescent="0.2">
      <c r="A32" s="383">
        <v>1</v>
      </c>
      <c r="B32" s="384" t="s">
        <v>285</v>
      </c>
      <c r="C32" s="385">
        <v>0</v>
      </c>
      <c r="D32" s="385">
        <v>0</v>
      </c>
      <c r="E32" s="385">
        <f>D32+ C32</f>
        <v>0</v>
      </c>
    </row>
    <row r="33" spans="1:6" ht="14.25" customHeight="1" x14ac:dyDescent="0.2">
      <c r="A33" s="383">
        <v>2</v>
      </c>
      <c r="B33" s="384" t="s">
        <v>286</v>
      </c>
      <c r="C33" s="385">
        <v>0</v>
      </c>
      <c r="D33" s="385">
        <v>0</v>
      </c>
      <c r="E33" s="385">
        <f>D33+ C33</f>
        <v>0</v>
      </c>
    </row>
    <row r="34" spans="1:6" ht="15.75" x14ac:dyDescent="0.25">
      <c r="A34" s="375"/>
      <c r="B34" s="376"/>
      <c r="C34" s="377"/>
      <c r="D34" s="377"/>
      <c r="E34" s="386"/>
    </row>
    <row r="35" spans="1:6" s="374" customFormat="1" ht="15.75" x14ac:dyDescent="0.25">
      <c r="A35" s="379" t="s">
        <v>111</v>
      </c>
      <c r="B35" s="380" t="s">
        <v>77</v>
      </c>
      <c r="C35" s="381"/>
      <c r="D35" s="381"/>
      <c r="E35" s="382"/>
    </row>
    <row r="36" spans="1:6" ht="14.25" customHeight="1" x14ac:dyDescent="0.2">
      <c r="A36" s="383">
        <v>1</v>
      </c>
      <c r="B36" s="384" t="s">
        <v>285</v>
      </c>
      <c r="C36" s="385">
        <v>0</v>
      </c>
      <c r="D36" s="385">
        <v>0</v>
      </c>
      <c r="E36" s="385">
        <f>D36+ C36</f>
        <v>0</v>
      </c>
    </row>
    <row r="37" spans="1:6" ht="14.25" customHeight="1" x14ac:dyDescent="0.2">
      <c r="A37" s="383">
        <v>2</v>
      </c>
      <c r="B37" s="384" t="s">
        <v>286</v>
      </c>
      <c r="C37" s="385">
        <v>0</v>
      </c>
      <c r="D37" s="385">
        <v>0</v>
      </c>
      <c r="E37" s="385">
        <f>D37+ C37</f>
        <v>0</v>
      </c>
    </row>
    <row r="38" spans="1:6" ht="15.75" x14ac:dyDescent="0.25">
      <c r="A38" s="375"/>
      <c r="B38" s="376"/>
      <c r="C38" s="377"/>
      <c r="D38" s="377"/>
      <c r="E38" s="386"/>
    </row>
    <row r="39" spans="1:6" ht="13.5" customHeight="1" x14ac:dyDescent="0.2">
      <c r="A39" s="387"/>
      <c r="B39" s="513"/>
      <c r="C39" s="513"/>
      <c r="D39" s="513"/>
      <c r="E39" s="388"/>
    </row>
    <row r="40" spans="1:6" ht="15" customHeight="1" x14ac:dyDescent="0.2">
      <c r="A40" s="389"/>
      <c r="B40" s="510" t="s">
        <v>287</v>
      </c>
      <c r="C40" s="510"/>
      <c r="D40" s="510"/>
      <c r="E40" s="510"/>
      <c r="F40" s="387"/>
    </row>
    <row r="41" spans="1:6" ht="13.5" customHeight="1" x14ac:dyDescent="0.2">
      <c r="A41" s="389"/>
      <c r="B41" s="390"/>
      <c r="C41" s="390"/>
      <c r="D41" s="390"/>
      <c r="E41" s="390"/>
      <c r="F41" s="387"/>
    </row>
    <row r="42" spans="1:6" ht="32.1" customHeight="1" x14ac:dyDescent="0.2">
      <c r="A42" s="389"/>
      <c r="B42" s="510" t="s">
        <v>288</v>
      </c>
      <c r="C42" s="510"/>
      <c r="D42" s="510"/>
      <c r="E42" s="510"/>
      <c r="F42" s="387"/>
    </row>
    <row r="43" spans="1:6" ht="15" customHeight="1" x14ac:dyDescent="0.2">
      <c r="A43" s="387"/>
      <c r="B43" s="510" t="s">
        <v>289</v>
      </c>
      <c r="C43" s="510"/>
      <c r="D43" s="510"/>
      <c r="E43" s="510"/>
      <c r="F43" s="387"/>
    </row>
    <row r="44" spans="1:6" ht="15" customHeight="1" x14ac:dyDescent="0.2">
      <c r="A44" s="387"/>
      <c r="B44" s="510" t="s">
        <v>290</v>
      </c>
      <c r="C44" s="510"/>
      <c r="D44" s="510"/>
      <c r="E44" s="510"/>
      <c r="F44" s="387"/>
    </row>
  </sheetData>
  <mergeCells count="10">
    <mergeCell ref="B40:E40"/>
    <mergeCell ref="B42:E42"/>
    <mergeCell ref="B43:E43"/>
    <mergeCell ref="B44:E44"/>
    <mergeCell ref="A2:E2"/>
    <mergeCell ref="A3:E3"/>
    <mergeCell ref="A4:E4"/>
    <mergeCell ref="A5:E5"/>
    <mergeCell ref="A6:E6"/>
    <mergeCell ref="B39:D39"/>
  </mergeCells>
  <pageMargins left="0.25" right="0.25" top="0.5" bottom="0.5" header="0.25" footer="0.25"/>
  <pageSetup scale="74" fitToHeight="0" orientation="portrait" horizontalDpi="1200" verticalDpi="1200" r:id="rId1"/>
  <headerFooter>
    <oddHeader>&amp;LOFFICE OF HEALTH CARE ACCESS&amp;CANNUAL REPORTING&amp;RJOHNSON MEMORIAL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88</v>
      </c>
      <c r="B4" s="467"/>
      <c r="C4" s="467"/>
    </row>
    <row r="5" spans="1:4" ht="15.75" customHeight="1" x14ac:dyDescent="0.25">
      <c r="A5" s="467" t="s">
        <v>291</v>
      </c>
      <c r="B5" s="467"/>
      <c r="C5" s="467"/>
    </row>
    <row r="6" spans="1:4" ht="15.75" customHeight="1" x14ac:dyDescent="0.25">
      <c r="A6" s="467" t="s">
        <v>292</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293</v>
      </c>
    </row>
    <row r="10" spans="1:4" ht="15.75" customHeight="1" x14ac:dyDescent="0.25">
      <c r="A10" s="400"/>
      <c r="B10" s="401"/>
      <c r="C10" s="402"/>
    </row>
    <row r="11" spans="1:4" ht="30" customHeight="1" x14ac:dyDescent="0.25">
      <c r="A11" s="403" t="s">
        <v>222</v>
      </c>
      <c r="B11" s="404" t="s">
        <v>294</v>
      </c>
      <c r="C11" s="405"/>
    </row>
    <row r="12" spans="1:4" ht="45" customHeight="1" x14ac:dyDescent="0.2">
      <c r="A12" s="406" t="s">
        <v>295</v>
      </c>
      <c r="B12" s="407" t="s">
        <v>296</v>
      </c>
      <c r="C12" s="408" t="s">
        <v>297</v>
      </c>
    </row>
    <row r="13" spans="1:4" ht="15" customHeight="1" x14ac:dyDescent="0.2">
      <c r="A13" s="409"/>
      <c r="B13" s="410"/>
      <c r="C13" s="411"/>
    </row>
    <row r="14" spans="1:4" ht="30" customHeight="1" x14ac:dyDescent="0.2">
      <c r="A14" s="412" t="s">
        <v>298</v>
      </c>
      <c r="B14" s="413" t="s">
        <v>299</v>
      </c>
      <c r="C14" s="414" t="s">
        <v>297</v>
      </c>
    </row>
    <row r="15" spans="1:4" ht="15" customHeight="1" x14ac:dyDescent="0.2">
      <c r="A15" s="415"/>
      <c r="B15" s="410"/>
      <c r="C15" s="411"/>
    </row>
    <row r="16" spans="1:4" ht="30" customHeight="1" x14ac:dyDescent="0.2">
      <c r="A16" s="412" t="s">
        <v>300</v>
      </c>
      <c r="B16" s="413" t="s">
        <v>301</v>
      </c>
      <c r="C16" s="414" t="s">
        <v>297</v>
      </c>
    </row>
    <row r="17" spans="1:3" ht="15" customHeight="1" x14ac:dyDescent="0.2">
      <c r="A17" s="415"/>
      <c r="B17" s="410"/>
      <c r="C17" s="411"/>
    </row>
    <row r="18" spans="1:3" ht="30" customHeight="1" x14ac:dyDescent="0.2">
      <c r="A18" s="412" t="s">
        <v>302</v>
      </c>
      <c r="B18" s="413" t="s">
        <v>303</v>
      </c>
      <c r="C18" s="414" t="s">
        <v>297</v>
      </c>
    </row>
    <row r="19" spans="1:3" ht="15" customHeight="1" x14ac:dyDescent="0.2">
      <c r="A19" s="416"/>
      <c r="B19" s="417"/>
      <c r="C19" s="411"/>
    </row>
    <row r="20" spans="1:3" ht="30" customHeight="1" x14ac:dyDescent="0.2">
      <c r="A20" s="418" t="s">
        <v>304</v>
      </c>
      <c r="B20" s="419" t="s">
        <v>305</v>
      </c>
      <c r="C20" s="420">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REPORTING&amp;RJOHNSON MEMORIAL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233</v>
      </c>
      <c r="B2" s="515"/>
      <c r="C2" s="515"/>
      <c r="D2" s="515"/>
      <c r="E2" s="515"/>
      <c r="F2" s="516"/>
    </row>
    <row r="3" spans="1:6" ht="15" customHeight="1" x14ac:dyDescent="0.25">
      <c r="A3" s="461" t="s">
        <v>306</v>
      </c>
      <c r="B3" s="461"/>
      <c r="C3" s="461"/>
      <c r="D3" s="461"/>
      <c r="E3" s="461"/>
      <c r="F3" s="461"/>
    </row>
    <row r="4" spans="1:6" ht="15" customHeight="1" x14ac:dyDescent="0.25">
      <c r="A4" s="461" t="s">
        <v>307</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308</v>
      </c>
      <c r="D7" s="2" t="s">
        <v>309</v>
      </c>
      <c r="E7" s="424" t="s">
        <v>152</v>
      </c>
      <c r="F7" s="424" t="s">
        <v>310</v>
      </c>
    </row>
    <row r="8" spans="1:6" ht="15" customHeight="1" x14ac:dyDescent="0.25">
      <c r="A8" s="426" t="s">
        <v>5</v>
      </c>
      <c r="B8" s="427" t="s">
        <v>6</v>
      </c>
      <c r="C8" s="426" t="s">
        <v>152</v>
      </c>
      <c r="D8" s="426" t="s">
        <v>152</v>
      </c>
      <c r="E8" s="426" t="s">
        <v>311</v>
      </c>
      <c r="F8" s="426" t="s">
        <v>311</v>
      </c>
    </row>
    <row r="9" spans="1:6" ht="15" customHeight="1" x14ac:dyDescent="0.25">
      <c r="A9" s="425"/>
      <c r="B9" s="425"/>
      <c r="C9" s="425"/>
      <c r="D9" s="425"/>
      <c r="E9" s="425"/>
      <c r="F9" s="425"/>
    </row>
    <row r="10" spans="1:6" ht="15" customHeight="1" x14ac:dyDescent="0.25">
      <c r="A10" s="426" t="s">
        <v>122</v>
      </c>
      <c r="B10" s="428" t="s">
        <v>312</v>
      </c>
      <c r="C10" s="428"/>
      <c r="D10" s="428"/>
      <c r="E10" s="428"/>
      <c r="F10" s="429"/>
    </row>
    <row r="11" spans="1:6" ht="15" customHeight="1" x14ac:dyDescent="0.25">
      <c r="A11" s="426"/>
      <c r="B11" s="428"/>
      <c r="C11" s="428"/>
      <c r="D11" s="428"/>
      <c r="E11" s="428"/>
      <c r="F11" s="429"/>
    </row>
    <row r="12" spans="1:6" x14ac:dyDescent="0.2">
      <c r="A12" s="430" t="s">
        <v>313</v>
      </c>
      <c r="B12" s="431" t="s">
        <v>314</v>
      </c>
      <c r="C12" s="432">
        <v>117</v>
      </c>
      <c r="D12" s="432">
        <v>95</v>
      </c>
      <c r="E12" s="432">
        <f>+D12-C12</f>
        <v>-22</v>
      </c>
      <c r="F12" s="429">
        <f>IF(C12=0,0,E12/C12)</f>
        <v>-0.18803418803418803</v>
      </c>
    </row>
    <row r="13" spans="1:6" ht="15" customHeight="1" x14ac:dyDescent="0.25">
      <c r="A13" s="430" t="s">
        <v>315</v>
      </c>
      <c r="B13" s="431" t="s">
        <v>316</v>
      </c>
      <c r="C13" s="432">
        <v>102</v>
      </c>
      <c r="D13" s="432">
        <v>69</v>
      </c>
      <c r="E13" s="432">
        <f>+D13-C13</f>
        <v>-33</v>
      </c>
      <c r="F13" s="433">
        <f>IF(C13=0,0,E13/C13)</f>
        <v>-0.3235294117647059</v>
      </c>
    </row>
    <row r="14" spans="1:6" ht="15" customHeight="1" x14ac:dyDescent="0.25">
      <c r="A14" s="434"/>
      <c r="B14" s="434"/>
      <c r="C14" s="434"/>
      <c r="D14" s="434"/>
      <c r="E14" s="434"/>
    </row>
    <row r="15" spans="1:6" x14ac:dyDescent="0.2">
      <c r="A15" s="430" t="s">
        <v>317</v>
      </c>
      <c r="B15" s="431" t="s">
        <v>318</v>
      </c>
      <c r="C15" s="435">
        <v>387404</v>
      </c>
      <c r="D15" s="435">
        <v>221047</v>
      </c>
      <c r="E15" s="435">
        <f>+D15-C15</f>
        <v>-166357</v>
      </c>
      <c r="F15" s="429">
        <f>IF(C15=0,0,E15/C15)</f>
        <v>-0.42941477114330262</v>
      </c>
    </row>
    <row r="16" spans="1:6" ht="15" customHeight="1" x14ac:dyDescent="0.25">
      <c r="A16" s="436"/>
      <c r="B16" s="434" t="s">
        <v>319</v>
      </c>
      <c r="C16" s="437">
        <f>IF(C13=0,0,C15/C13)</f>
        <v>3798.0784313725489</v>
      </c>
      <c r="D16" s="437">
        <f>IF(D13=0,0,D15/D13)</f>
        <v>3203.5797101449275</v>
      </c>
      <c r="E16" s="437">
        <f>+D16-C16</f>
        <v>-594.49872122762144</v>
      </c>
      <c r="F16" s="433">
        <f>IF(C16=0,0,E16/C16)</f>
        <v>-0.15652618342922991</v>
      </c>
    </row>
    <row r="17" spans="1:6" ht="15" customHeight="1" x14ac:dyDescent="0.25">
      <c r="A17" s="434"/>
      <c r="B17" s="434"/>
      <c r="C17" s="434"/>
      <c r="D17" s="434"/>
      <c r="E17" s="434"/>
      <c r="F17" s="429"/>
    </row>
    <row r="18" spans="1:6" x14ac:dyDescent="0.2">
      <c r="A18" s="430" t="s">
        <v>320</v>
      </c>
      <c r="B18" s="431" t="s">
        <v>321</v>
      </c>
      <c r="C18" s="431">
        <v>0.39884199999999997</v>
      </c>
      <c r="D18" s="431">
        <v>0.38846700000000001</v>
      </c>
      <c r="E18" s="438">
        <f>+D18-C18</f>
        <v>-1.0374999999999968E-2</v>
      </c>
      <c r="F18" s="429">
        <f>IF(C18=0,0,E18/C18)</f>
        <v>-2.6012807076486347E-2</v>
      </c>
    </row>
    <row r="19" spans="1:6" ht="15" customHeight="1" x14ac:dyDescent="0.25">
      <c r="A19" s="436"/>
      <c r="B19" s="434" t="s">
        <v>322</v>
      </c>
      <c r="C19" s="437">
        <f>+C15*C18</f>
        <v>154512.986168</v>
      </c>
      <c r="D19" s="437">
        <f>+D15*D18</f>
        <v>85869.464949000001</v>
      </c>
      <c r="E19" s="437">
        <f>+D19-C19</f>
        <v>-68643.521219000002</v>
      </c>
      <c r="F19" s="433">
        <f>IF(C19=0,0,E19/C19)</f>
        <v>-0.44425729462224472</v>
      </c>
    </row>
    <row r="20" spans="1:6" ht="15" customHeight="1" x14ac:dyDescent="0.25">
      <c r="A20" s="436"/>
      <c r="B20" s="434" t="s">
        <v>323</v>
      </c>
      <c r="C20" s="437">
        <f>IF(C13=0,0,C19/C13)</f>
        <v>1514.8331977254902</v>
      </c>
      <c r="D20" s="437">
        <f>IF(D13=0,0,D19/D13)</f>
        <v>1244.4849992608695</v>
      </c>
      <c r="E20" s="437">
        <f>+D20-C20</f>
        <v>-270.34819846462074</v>
      </c>
      <c r="F20" s="433">
        <f>IF(C20=0,0,E20/C20)</f>
        <v>-0.17846730509375314</v>
      </c>
    </row>
    <row r="21" spans="1:6" ht="15" customHeight="1" x14ac:dyDescent="0.25">
      <c r="A21" s="425"/>
      <c r="B21" s="434"/>
      <c r="C21" s="439"/>
      <c r="D21" s="439"/>
      <c r="E21" s="439"/>
      <c r="F21" s="429"/>
    </row>
    <row r="22" spans="1:6" x14ac:dyDescent="0.2">
      <c r="A22" s="430" t="s">
        <v>324</v>
      </c>
      <c r="B22" s="431" t="s">
        <v>325</v>
      </c>
      <c r="C22" s="435">
        <v>163321</v>
      </c>
      <c r="D22" s="435">
        <v>124236</v>
      </c>
      <c r="E22" s="435">
        <f>+D22-C22</f>
        <v>-39085</v>
      </c>
      <c r="F22" s="429">
        <f>IF(C22=0,0,E22/C22)</f>
        <v>-0.23931398901549708</v>
      </c>
    </row>
    <row r="23" spans="1:6" ht="30" x14ac:dyDescent="0.2">
      <c r="A23" s="430" t="s">
        <v>326</v>
      </c>
      <c r="B23" s="431" t="s">
        <v>327</v>
      </c>
      <c r="C23" s="440">
        <v>109332</v>
      </c>
      <c r="D23" s="440">
        <v>49957</v>
      </c>
      <c r="E23" s="440">
        <f>+D23-C23</f>
        <v>-59375</v>
      </c>
      <c r="F23" s="429">
        <f>IF(C23=0,0,E23/C23)</f>
        <v>-0.54307064720301468</v>
      </c>
    </row>
    <row r="24" spans="1:6" ht="30" x14ac:dyDescent="0.2">
      <c r="A24" s="430" t="s">
        <v>328</v>
      </c>
      <c r="B24" s="431" t="s">
        <v>329</v>
      </c>
      <c r="C24" s="440">
        <v>114751</v>
      </c>
      <c r="D24" s="440">
        <v>46854</v>
      </c>
      <c r="E24" s="440">
        <f>+D24-C24</f>
        <v>-67897</v>
      </c>
      <c r="F24" s="429">
        <f>IF(C24=0,0,E24/C24)</f>
        <v>-0.59168983276834186</v>
      </c>
    </row>
    <row r="25" spans="1:6" ht="15" customHeight="1" x14ac:dyDescent="0.25">
      <c r="A25" s="425"/>
      <c r="B25" s="434" t="s">
        <v>318</v>
      </c>
      <c r="C25" s="437">
        <f>+C22+C23+C24</f>
        <v>387404</v>
      </c>
      <c r="D25" s="437">
        <f>+D22+D23+D24</f>
        <v>221047</v>
      </c>
      <c r="E25" s="437">
        <f>+E22+E23+E24</f>
        <v>-166357</v>
      </c>
      <c r="F25" s="433">
        <f>IF(C25=0,0,E25/C25)</f>
        <v>-0.42941477114330262</v>
      </c>
    </row>
    <row r="26" spans="1:6" ht="15" customHeight="1" x14ac:dyDescent="0.25">
      <c r="A26" s="426"/>
      <c r="B26" s="434"/>
      <c r="C26" s="441"/>
      <c r="D26" s="441"/>
      <c r="E26" s="441"/>
      <c r="F26" s="429"/>
    </row>
    <row r="27" spans="1:6" x14ac:dyDescent="0.2">
      <c r="A27" s="430" t="s">
        <v>330</v>
      </c>
      <c r="B27" s="431" t="s">
        <v>331</v>
      </c>
      <c r="C27" s="440">
        <v>34</v>
      </c>
      <c r="D27" s="440">
        <v>27</v>
      </c>
      <c r="E27" s="440">
        <f>+D27-C27</f>
        <v>-7</v>
      </c>
      <c r="F27" s="429">
        <f>IF(C27=0,0,E27/C27)</f>
        <v>-0.20588235294117646</v>
      </c>
    </row>
    <row r="28" spans="1:6" x14ac:dyDescent="0.2">
      <c r="A28" s="430" t="s">
        <v>332</v>
      </c>
      <c r="B28" s="431" t="s">
        <v>333</v>
      </c>
      <c r="C28" s="440">
        <v>9</v>
      </c>
      <c r="D28" s="440">
        <v>5</v>
      </c>
      <c r="E28" s="440">
        <f>+D28-C28</f>
        <v>-4</v>
      </c>
      <c r="F28" s="429">
        <f>IF(C28=0,0,E28/C28)</f>
        <v>-0.44444444444444442</v>
      </c>
    </row>
    <row r="29" spans="1:6" x14ac:dyDescent="0.2">
      <c r="A29" s="430" t="s">
        <v>334</v>
      </c>
      <c r="B29" s="431" t="s">
        <v>335</v>
      </c>
      <c r="C29" s="440">
        <v>117</v>
      </c>
      <c r="D29" s="440">
        <v>76</v>
      </c>
      <c r="E29" s="440">
        <f>+D29-C29</f>
        <v>-41</v>
      </c>
      <c r="F29" s="429">
        <f>IF(C29=0,0,E29/C29)</f>
        <v>-0.3504273504273504</v>
      </c>
    </row>
    <row r="30" spans="1:6" ht="30" x14ac:dyDescent="0.2">
      <c r="A30" s="430" t="s">
        <v>336</v>
      </c>
      <c r="B30" s="431" t="s">
        <v>337</v>
      </c>
      <c r="C30" s="440">
        <v>178</v>
      </c>
      <c r="D30" s="440">
        <v>195</v>
      </c>
      <c r="E30" s="440">
        <f>+D30-C30</f>
        <v>17</v>
      </c>
      <c r="F30" s="429">
        <f>IF(C30=0,0,E30/C30)</f>
        <v>9.5505617977528087E-2</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338</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132</v>
      </c>
      <c r="B36" s="428" t="s">
        <v>339</v>
      </c>
      <c r="C36" s="425"/>
      <c r="D36" s="425"/>
      <c r="E36" s="425"/>
      <c r="F36" s="425"/>
    </row>
    <row r="37" spans="1:6" ht="15" customHeight="1" x14ac:dyDescent="0.25">
      <c r="A37" s="426"/>
      <c r="B37" s="442"/>
      <c r="C37" s="425"/>
      <c r="D37" s="425"/>
      <c r="E37" s="425"/>
      <c r="F37" s="425"/>
    </row>
    <row r="38" spans="1:6" x14ac:dyDescent="0.2">
      <c r="A38" s="430" t="s">
        <v>313</v>
      </c>
      <c r="B38" s="431" t="s">
        <v>314</v>
      </c>
      <c r="C38" s="432">
        <v>0</v>
      </c>
      <c r="D38" s="432">
        <v>0</v>
      </c>
      <c r="E38" s="432">
        <f>+D38-C38</f>
        <v>0</v>
      </c>
      <c r="F38" s="429">
        <f>IF(C38=0,0,E38/C38)</f>
        <v>0</v>
      </c>
    </row>
    <row r="39" spans="1:6" ht="15" customHeight="1" x14ac:dyDescent="0.25">
      <c r="A39" s="430" t="s">
        <v>315</v>
      </c>
      <c r="B39" s="431" t="s">
        <v>316</v>
      </c>
      <c r="C39" s="432">
        <v>0</v>
      </c>
      <c r="D39" s="432">
        <v>0</v>
      </c>
      <c r="E39" s="432">
        <f>+D39-C39</f>
        <v>0</v>
      </c>
      <c r="F39" s="433">
        <f>IF(C39=0,0,E39/C39)</f>
        <v>0</v>
      </c>
    </row>
    <row r="40" spans="1:6" ht="15" customHeight="1" x14ac:dyDescent="0.25">
      <c r="A40" s="431"/>
      <c r="B40" s="431"/>
      <c r="C40" s="434"/>
      <c r="D40" s="434"/>
      <c r="E40" s="434"/>
    </row>
    <row r="41" spans="1:6" x14ac:dyDescent="0.2">
      <c r="A41" s="430" t="s">
        <v>317</v>
      </c>
      <c r="B41" s="431" t="s">
        <v>340</v>
      </c>
      <c r="C41" s="435">
        <v>0</v>
      </c>
      <c r="D41" s="435">
        <v>0</v>
      </c>
      <c r="E41" s="435">
        <f>+D41-C41</f>
        <v>0</v>
      </c>
      <c r="F41" s="429">
        <f>IF(C41=0,0,E41/C41)</f>
        <v>0</v>
      </c>
    </row>
    <row r="42" spans="1:6" ht="15" customHeight="1" x14ac:dyDescent="0.25">
      <c r="A42" s="425"/>
      <c r="B42" s="434" t="s">
        <v>319</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320</v>
      </c>
      <c r="B44" s="431" t="s">
        <v>321</v>
      </c>
      <c r="C44" s="431">
        <v>0</v>
      </c>
      <c r="D44" s="431">
        <v>0</v>
      </c>
      <c r="E44" s="438">
        <f>+D44-C44</f>
        <v>0</v>
      </c>
      <c r="F44" s="429">
        <f>IF(C44=0,0,E44/C44)</f>
        <v>0</v>
      </c>
    </row>
    <row r="45" spans="1:6" ht="15" customHeight="1" x14ac:dyDescent="0.25">
      <c r="A45" s="425"/>
      <c r="B45" s="434" t="s">
        <v>322</v>
      </c>
      <c r="C45" s="437">
        <f>+C41*C44</f>
        <v>0</v>
      </c>
      <c r="D45" s="437">
        <f>+D41*D44</f>
        <v>0</v>
      </c>
      <c r="E45" s="437">
        <f>+D45-C45</f>
        <v>0</v>
      </c>
      <c r="F45" s="433">
        <f>IF(C45=0,0,E45/C45)</f>
        <v>0</v>
      </c>
    </row>
    <row r="46" spans="1:6" ht="15" customHeight="1" x14ac:dyDescent="0.25">
      <c r="A46" s="425"/>
      <c r="B46" s="434" t="s">
        <v>323</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324</v>
      </c>
      <c r="B48" s="431" t="s">
        <v>341</v>
      </c>
      <c r="C48" s="435">
        <v>0</v>
      </c>
      <c r="D48" s="435">
        <v>0</v>
      </c>
      <c r="E48" s="435">
        <f>+D48-C48</f>
        <v>0</v>
      </c>
      <c r="F48" s="429">
        <f>IF(C48=0,0,E48/C48)</f>
        <v>0</v>
      </c>
    </row>
    <row r="49" spans="1:7" ht="30" x14ac:dyDescent="0.2">
      <c r="A49" s="430" t="s">
        <v>326</v>
      </c>
      <c r="B49" s="431" t="s">
        <v>342</v>
      </c>
      <c r="C49" s="440">
        <v>0</v>
      </c>
      <c r="D49" s="440">
        <v>0</v>
      </c>
      <c r="E49" s="440">
        <f>+D49-C49</f>
        <v>0</v>
      </c>
      <c r="F49" s="429">
        <f>IF(C49=0,0,E49/C49)</f>
        <v>0</v>
      </c>
    </row>
    <row r="50" spans="1:7" ht="30" x14ac:dyDescent="0.2">
      <c r="A50" s="430" t="s">
        <v>328</v>
      </c>
      <c r="B50" s="431" t="s">
        <v>343</v>
      </c>
      <c r="C50" s="440">
        <v>0</v>
      </c>
      <c r="D50" s="440">
        <v>0</v>
      </c>
      <c r="E50" s="440">
        <f>+D50-C50</f>
        <v>0</v>
      </c>
      <c r="F50" s="429">
        <f>IF(C50=0,0,E50/C50)</f>
        <v>0</v>
      </c>
    </row>
    <row r="51" spans="1:7" ht="15" customHeight="1" x14ac:dyDescent="0.25">
      <c r="A51" s="425"/>
      <c r="B51" s="434" t="s">
        <v>340</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330</v>
      </c>
      <c r="B53" s="431" t="s">
        <v>344</v>
      </c>
      <c r="C53" s="440">
        <v>0</v>
      </c>
      <c r="D53" s="440">
        <v>0</v>
      </c>
      <c r="E53" s="440">
        <f>+D53-C53</f>
        <v>0</v>
      </c>
      <c r="F53" s="429">
        <f>IF(C53=0,0,E53/C53)</f>
        <v>0</v>
      </c>
    </row>
    <row r="54" spans="1:7" x14ac:dyDescent="0.2">
      <c r="A54" s="430" t="s">
        <v>332</v>
      </c>
      <c r="B54" s="431" t="s">
        <v>345</v>
      </c>
      <c r="C54" s="440">
        <v>0</v>
      </c>
      <c r="D54" s="440">
        <v>0</v>
      </c>
      <c r="E54" s="440">
        <f>+D54-C54</f>
        <v>0</v>
      </c>
      <c r="F54" s="429">
        <f>IF(C54=0,0,E54/C54)</f>
        <v>0</v>
      </c>
    </row>
    <row r="55" spans="1:7" x14ac:dyDescent="0.2">
      <c r="A55" s="430" t="s">
        <v>334</v>
      </c>
      <c r="B55" s="431" t="s">
        <v>346</v>
      </c>
      <c r="C55" s="440">
        <v>0</v>
      </c>
      <c r="D55" s="440">
        <v>0</v>
      </c>
      <c r="E55" s="440">
        <f>+D55-C55</f>
        <v>0</v>
      </c>
      <c r="F55" s="429">
        <f>IF(C55=0,0,E55/C55)</f>
        <v>0</v>
      </c>
    </row>
    <row r="56" spans="1:7" ht="30" x14ac:dyDescent="0.2">
      <c r="A56" s="430" t="s">
        <v>336</v>
      </c>
      <c r="B56" s="431" t="s">
        <v>347</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348</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REPORTING&amp;RJOHNSON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88</v>
      </c>
      <c r="B4" s="467"/>
      <c r="C4" s="467"/>
      <c r="D4" s="467"/>
    </row>
    <row r="5" spans="1:8" s="30" customFormat="1" ht="15.75" customHeight="1" x14ac:dyDescent="0.25">
      <c r="A5" s="467" t="s">
        <v>89</v>
      </c>
      <c r="B5" s="467"/>
      <c r="C5" s="467"/>
      <c r="D5" s="467"/>
    </row>
    <row r="6" spans="1:8" s="30" customFormat="1" ht="16.5" customHeight="1" thickBot="1" x14ac:dyDescent="0.3">
      <c r="A6" s="32"/>
      <c r="B6" s="464"/>
      <c r="C6" s="464"/>
    </row>
    <row r="7" spans="1:8" ht="15.75" customHeight="1" x14ac:dyDescent="0.25">
      <c r="A7" s="33" t="s">
        <v>90</v>
      </c>
      <c r="B7" s="34" t="s">
        <v>91</v>
      </c>
      <c r="C7" s="35" t="s">
        <v>92</v>
      </c>
      <c r="D7" s="36" t="s">
        <v>93</v>
      </c>
      <c r="E7" s="37"/>
      <c r="F7" s="37"/>
      <c r="G7" s="37"/>
      <c r="H7" s="38"/>
    </row>
    <row r="8" spans="1:8" ht="15.75" customHeight="1" x14ac:dyDescent="0.25">
      <c r="A8" s="40"/>
      <c r="B8" s="41"/>
      <c r="C8" s="42" t="s">
        <v>94</v>
      </c>
      <c r="D8" s="43" t="s">
        <v>95</v>
      </c>
    </row>
    <row r="9" spans="1:8" ht="16.5" customHeight="1" thickBot="1" x14ac:dyDescent="0.3">
      <c r="A9" s="44" t="s">
        <v>5</v>
      </c>
      <c r="B9" s="45" t="s">
        <v>96</v>
      </c>
      <c r="C9" s="46" t="s">
        <v>97</v>
      </c>
      <c r="D9" s="47" t="s">
        <v>98</v>
      </c>
    </row>
    <row r="10" spans="1:8" ht="15.75" customHeight="1" x14ac:dyDescent="0.25">
      <c r="A10" s="48"/>
      <c r="B10" s="49"/>
      <c r="C10" s="49"/>
      <c r="D10" s="50"/>
    </row>
    <row r="11" spans="1:8" ht="15.75" x14ac:dyDescent="0.25">
      <c r="A11" s="51" t="s">
        <v>99</v>
      </c>
      <c r="B11" s="52" t="s">
        <v>0</v>
      </c>
      <c r="C11" s="53"/>
      <c r="D11" s="54"/>
    </row>
    <row r="12" spans="1:8" x14ac:dyDescent="0.2">
      <c r="A12" s="55">
        <v>1</v>
      </c>
      <c r="B12" s="38"/>
      <c r="C12" s="56" t="s">
        <v>100</v>
      </c>
      <c r="D12" s="57">
        <v>452120</v>
      </c>
    </row>
    <row r="13" spans="1:8" x14ac:dyDescent="0.2">
      <c r="A13" s="55">
        <v>2</v>
      </c>
      <c r="B13" s="38"/>
      <c r="C13" s="56" t="s">
        <v>101</v>
      </c>
      <c r="D13" s="57">
        <v>0</v>
      </c>
    </row>
    <row r="14" spans="1:8" x14ac:dyDescent="0.2">
      <c r="A14" s="55">
        <v>3</v>
      </c>
      <c r="B14" s="38"/>
      <c r="C14" s="56" t="s">
        <v>102</v>
      </c>
      <c r="D14" s="57">
        <v>471516</v>
      </c>
    </row>
    <row r="15" spans="1:8" x14ac:dyDescent="0.2">
      <c r="A15" s="55">
        <v>4</v>
      </c>
      <c r="B15" s="38"/>
      <c r="C15" s="56" t="s">
        <v>103</v>
      </c>
      <c r="D15" s="57">
        <v>4269508</v>
      </c>
    </row>
    <row r="16" spans="1:8" ht="15.75" thickBot="1" x14ac:dyDescent="0.25">
      <c r="A16" s="55">
        <v>5</v>
      </c>
      <c r="B16" s="38"/>
      <c r="C16" s="56" t="s">
        <v>104</v>
      </c>
      <c r="D16" s="57">
        <v>0</v>
      </c>
    </row>
    <row r="17" spans="1:4" ht="16.5" customHeight="1" thickBot="1" x14ac:dyDescent="0.25">
      <c r="A17" s="58"/>
      <c r="B17" s="59"/>
      <c r="C17" s="60" t="s">
        <v>105</v>
      </c>
      <c r="D17" s="61">
        <f>+D16+D15+D14+D13+D12</f>
        <v>5193144</v>
      </c>
    </row>
    <row r="18" spans="1:4" ht="16.5" customHeight="1" x14ac:dyDescent="0.25">
      <c r="A18" s="62"/>
      <c r="B18" s="63"/>
      <c r="C18" s="64"/>
      <c r="D18" s="65"/>
    </row>
    <row r="19" spans="1:4" ht="15.75" x14ac:dyDescent="0.25">
      <c r="A19" s="51" t="s">
        <v>106</v>
      </c>
      <c r="B19" s="52" t="s">
        <v>10</v>
      </c>
      <c r="C19" s="53"/>
      <c r="D19" s="54"/>
    </row>
    <row r="20" spans="1:4" x14ac:dyDescent="0.2">
      <c r="A20" s="55">
        <v>1</v>
      </c>
      <c r="B20" s="38"/>
      <c r="C20" s="56" t="s">
        <v>100</v>
      </c>
      <c r="D20" s="57">
        <v>983050</v>
      </c>
    </row>
    <row r="21" spans="1:4" x14ac:dyDescent="0.2">
      <c r="A21" s="55">
        <v>2</v>
      </c>
      <c r="B21" s="38"/>
      <c r="C21" s="56" t="s">
        <v>101</v>
      </c>
      <c r="D21" s="57">
        <v>17635</v>
      </c>
    </row>
    <row r="22" spans="1:4" x14ac:dyDescent="0.2">
      <c r="A22" s="55">
        <v>3</v>
      </c>
      <c r="B22" s="38"/>
      <c r="C22" s="56" t="s">
        <v>102</v>
      </c>
      <c r="D22" s="57">
        <v>0</v>
      </c>
    </row>
    <row r="23" spans="1:4" x14ac:dyDescent="0.2">
      <c r="A23" s="55">
        <v>4</v>
      </c>
      <c r="B23" s="38"/>
      <c r="C23" s="56" t="s">
        <v>103</v>
      </c>
      <c r="D23" s="57">
        <v>0</v>
      </c>
    </row>
    <row r="24" spans="1:4" ht="15.75" thickBot="1" x14ac:dyDescent="0.25">
      <c r="A24" s="55">
        <v>5</v>
      </c>
      <c r="B24" s="38"/>
      <c r="C24" s="56" t="s">
        <v>104</v>
      </c>
      <c r="D24" s="57">
        <v>0</v>
      </c>
    </row>
    <row r="25" spans="1:4" ht="16.5" customHeight="1" thickBot="1" x14ac:dyDescent="0.25">
      <c r="A25" s="58"/>
      <c r="B25" s="59"/>
      <c r="C25" s="60" t="s">
        <v>105</v>
      </c>
      <c r="D25" s="61">
        <f>+D24+D23+D22+D21+D20</f>
        <v>1000685</v>
      </c>
    </row>
    <row r="26" spans="1:4" ht="16.5" customHeight="1" x14ac:dyDescent="0.25">
      <c r="A26" s="62"/>
      <c r="B26" s="63"/>
      <c r="C26" s="64"/>
      <c r="D26" s="65"/>
    </row>
    <row r="27" spans="1:4" ht="15.75" x14ac:dyDescent="0.25">
      <c r="A27" s="51" t="s">
        <v>107</v>
      </c>
      <c r="B27" s="52" t="s">
        <v>40</v>
      </c>
      <c r="C27" s="53"/>
      <c r="D27" s="54"/>
    </row>
    <row r="28" spans="1:4" x14ac:dyDescent="0.2">
      <c r="A28" s="55">
        <v>1</v>
      </c>
      <c r="B28" s="38"/>
      <c r="C28" s="56" t="s">
        <v>100</v>
      </c>
      <c r="D28" s="57">
        <v>-587395</v>
      </c>
    </row>
    <row r="29" spans="1:4" x14ac:dyDescent="0.2">
      <c r="A29" s="55">
        <v>2</v>
      </c>
      <c r="B29" s="38"/>
      <c r="C29" s="56" t="s">
        <v>101</v>
      </c>
      <c r="D29" s="57">
        <v>64124</v>
      </c>
    </row>
    <row r="30" spans="1:4" x14ac:dyDescent="0.2">
      <c r="A30" s="55">
        <v>3</v>
      </c>
      <c r="B30" s="38"/>
      <c r="C30" s="56" t="s">
        <v>102</v>
      </c>
      <c r="D30" s="57">
        <v>0</v>
      </c>
    </row>
    <row r="31" spans="1:4" x14ac:dyDescent="0.2">
      <c r="A31" s="55">
        <v>4</v>
      </c>
      <c r="B31" s="38"/>
      <c r="C31" s="56" t="s">
        <v>103</v>
      </c>
      <c r="D31" s="57">
        <v>170235</v>
      </c>
    </row>
    <row r="32" spans="1:4" ht="15.75" thickBot="1" x14ac:dyDescent="0.25">
      <c r="A32" s="55">
        <v>5</v>
      </c>
      <c r="B32" s="38"/>
      <c r="C32" s="56" t="s">
        <v>104</v>
      </c>
      <c r="D32" s="57">
        <v>0</v>
      </c>
    </row>
    <row r="33" spans="1:4" ht="16.5" customHeight="1" thickBot="1" x14ac:dyDescent="0.25">
      <c r="A33" s="58"/>
      <c r="B33" s="59"/>
      <c r="C33" s="60" t="s">
        <v>105</v>
      </c>
      <c r="D33" s="61">
        <f>+D32+D31+D30+D29+D28</f>
        <v>-353036</v>
      </c>
    </row>
    <row r="34" spans="1:4" ht="16.5" customHeight="1" x14ac:dyDescent="0.25">
      <c r="A34" s="62"/>
      <c r="B34" s="63"/>
      <c r="C34" s="64"/>
      <c r="D34" s="65"/>
    </row>
    <row r="35" spans="1:4" ht="15.75" x14ac:dyDescent="0.25">
      <c r="A35" s="51" t="s">
        <v>108</v>
      </c>
      <c r="B35" s="52" t="s">
        <v>48</v>
      </c>
      <c r="C35" s="53"/>
      <c r="D35" s="54"/>
    </row>
    <row r="36" spans="1:4" x14ac:dyDescent="0.2">
      <c r="A36" s="55">
        <v>1</v>
      </c>
      <c r="B36" s="38"/>
      <c r="C36" s="56" t="s">
        <v>100</v>
      </c>
      <c r="D36" s="57">
        <v>-13417244</v>
      </c>
    </row>
    <row r="37" spans="1:4" x14ac:dyDescent="0.2">
      <c r="A37" s="55">
        <v>2</v>
      </c>
      <c r="B37" s="38"/>
      <c r="C37" s="56" t="s">
        <v>101</v>
      </c>
      <c r="D37" s="57">
        <v>0</v>
      </c>
    </row>
    <row r="38" spans="1:4" x14ac:dyDescent="0.2">
      <c r="A38" s="55">
        <v>3</v>
      </c>
      <c r="B38" s="38"/>
      <c r="C38" s="56" t="s">
        <v>102</v>
      </c>
      <c r="D38" s="57">
        <v>0</v>
      </c>
    </row>
    <row r="39" spans="1:4" x14ac:dyDescent="0.2">
      <c r="A39" s="55">
        <v>4</v>
      </c>
      <c r="B39" s="38"/>
      <c r="C39" s="56" t="s">
        <v>103</v>
      </c>
      <c r="D39" s="57">
        <v>0</v>
      </c>
    </row>
    <row r="40" spans="1:4" ht="15.75" thickBot="1" x14ac:dyDescent="0.25">
      <c r="A40" s="55">
        <v>5</v>
      </c>
      <c r="B40" s="38"/>
      <c r="C40" s="56" t="s">
        <v>104</v>
      </c>
      <c r="D40" s="57">
        <v>0</v>
      </c>
    </row>
    <row r="41" spans="1:4" ht="16.5" customHeight="1" thickBot="1" x14ac:dyDescent="0.25">
      <c r="A41" s="58"/>
      <c r="B41" s="59"/>
      <c r="C41" s="60" t="s">
        <v>105</v>
      </c>
      <c r="D41" s="61">
        <f>+D40+D39+D38+D37+D36</f>
        <v>-13417244</v>
      </c>
    </row>
    <row r="42" spans="1:4" ht="16.5" customHeight="1" x14ac:dyDescent="0.25">
      <c r="A42" s="62"/>
      <c r="B42" s="63"/>
      <c r="C42" s="64"/>
      <c r="D42" s="65"/>
    </row>
    <row r="43" spans="1:4" ht="15.75" x14ac:dyDescent="0.25">
      <c r="A43" s="51" t="s">
        <v>109</v>
      </c>
      <c r="B43" s="52" t="s">
        <v>53</v>
      </c>
      <c r="C43" s="53"/>
      <c r="D43" s="54"/>
    </row>
    <row r="44" spans="1:4" x14ac:dyDescent="0.2">
      <c r="A44" s="55">
        <v>1</v>
      </c>
      <c r="B44" s="38"/>
      <c r="C44" s="56" t="s">
        <v>100</v>
      </c>
      <c r="D44" s="57">
        <v>192748</v>
      </c>
    </row>
    <row r="45" spans="1:4" x14ac:dyDescent="0.2">
      <c r="A45" s="55">
        <v>2</v>
      </c>
      <c r="B45" s="38"/>
      <c r="C45" s="56" t="s">
        <v>101</v>
      </c>
      <c r="D45" s="57">
        <v>0</v>
      </c>
    </row>
    <row r="46" spans="1:4" x14ac:dyDescent="0.2">
      <c r="A46" s="55">
        <v>3</v>
      </c>
      <c r="B46" s="38"/>
      <c r="C46" s="56" t="s">
        <v>102</v>
      </c>
      <c r="D46" s="57">
        <v>0</v>
      </c>
    </row>
    <row r="47" spans="1:4" x14ac:dyDescent="0.2">
      <c r="A47" s="55">
        <v>4</v>
      </c>
      <c r="B47" s="38"/>
      <c r="C47" s="56" t="s">
        <v>103</v>
      </c>
      <c r="D47" s="57">
        <v>0</v>
      </c>
    </row>
    <row r="48" spans="1:4" ht="15.75" thickBot="1" x14ac:dyDescent="0.25">
      <c r="A48" s="55">
        <v>5</v>
      </c>
      <c r="B48" s="38"/>
      <c r="C48" s="56" t="s">
        <v>104</v>
      </c>
      <c r="D48" s="57">
        <v>0</v>
      </c>
    </row>
    <row r="49" spans="1:4" ht="16.5" customHeight="1" thickBot="1" x14ac:dyDescent="0.25">
      <c r="A49" s="58"/>
      <c r="B49" s="59"/>
      <c r="C49" s="60" t="s">
        <v>105</v>
      </c>
      <c r="D49" s="61">
        <f>+D48+D47+D46+D45+D44</f>
        <v>192748</v>
      </c>
    </row>
    <row r="50" spans="1:4" ht="16.5" customHeight="1" x14ac:dyDescent="0.25">
      <c r="A50" s="62"/>
      <c r="B50" s="63"/>
      <c r="C50" s="64"/>
      <c r="D50" s="65"/>
    </row>
    <row r="51" spans="1:4" ht="15.75" x14ac:dyDescent="0.25">
      <c r="A51" s="51" t="s">
        <v>110</v>
      </c>
      <c r="B51" s="52" t="s">
        <v>58</v>
      </c>
      <c r="C51" s="53"/>
      <c r="D51" s="54"/>
    </row>
    <row r="52" spans="1:4" x14ac:dyDescent="0.2">
      <c r="A52" s="55">
        <v>1</v>
      </c>
      <c r="B52" s="38"/>
      <c r="C52" s="56" t="s">
        <v>100</v>
      </c>
      <c r="D52" s="57">
        <v>-8760746</v>
      </c>
    </row>
    <row r="53" spans="1:4" x14ac:dyDescent="0.2">
      <c r="A53" s="55">
        <v>2</v>
      </c>
      <c r="B53" s="38"/>
      <c r="C53" s="56" t="s">
        <v>101</v>
      </c>
      <c r="D53" s="57">
        <v>0</v>
      </c>
    </row>
    <row r="54" spans="1:4" x14ac:dyDescent="0.2">
      <c r="A54" s="55">
        <v>3</v>
      </c>
      <c r="B54" s="38"/>
      <c r="C54" s="56" t="s">
        <v>102</v>
      </c>
      <c r="D54" s="57">
        <v>0</v>
      </c>
    </row>
    <row r="55" spans="1:4" x14ac:dyDescent="0.2">
      <c r="A55" s="55">
        <v>4</v>
      </c>
      <c r="B55" s="38"/>
      <c r="C55" s="56" t="s">
        <v>103</v>
      </c>
      <c r="D55" s="57">
        <v>0</v>
      </c>
    </row>
    <row r="56" spans="1:4" ht="15.75" thickBot="1" x14ac:dyDescent="0.25">
      <c r="A56" s="55">
        <v>5</v>
      </c>
      <c r="B56" s="38"/>
      <c r="C56" s="56" t="s">
        <v>104</v>
      </c>
      <c r="D56" s="57">
        <v>432995</v>
      </c>
    </row>
    <row r="57" spans="1:4" ht="16.5" customHeight="1" thickBot="1" x14ac:dyDescent="0.25">
      <c r="A57" s="58"/>
      <c r="B57" s="59"/>
      <c r="C57" s="60" t="s">
        <v>105</v>
      </c>
      <c r="D57" s="61">
        <f>+D56+D55+D54+D53+D52</f>
        <v>-8327751</v>
      </c>
    </row>
    <row r="58" spans="1:4" ht="16.5" customHeight="1" x14ac:dyDescent="0.25">
      <c r="A58" s="62"/>
      <c r="B58" s="63"/>
      <c r="C58" s="64"/>
      <c r="D58" s="65"/>
    </row>
    <row r="59" spans="1:4" ht="31.5" x14ac:dyDescent="0.25">
      <c r="A59" s="51" t="s">
        <v>111</v>
      </c>
      <c r="B59" s="52" t="s">
        <v>64</v>
      </c>
      <c r="C59" s="53"/>
      <c r="D59" s="54"/>
    </row>
    <row r="60" spans="1:4" x14ac:dyDescent="0.2">
      <c r="A60" s="55">
        <v>1</v>
      </c>
      <c r="B60" s="38"/>
      <c r="C60" s="56" t="s">
        <v>100</v>
      </c>
      <c r="D60" s="57">
        <v>0</v>
      </c>
    </row>
    <row r="61" spans="1:4" x14ac:dyDescent="0.2">
      <c r="A61" s="55">
        <v>2</v>
      </c>
      <c r="B61" s="38"/>
      <c r="C61" s="56" t="s">
        <v>101</v>
      </c>
      <c r="D61" s="57">
        <v>0</v>
      </c>
    </row>
    <row r="62" spans="1:4" x14ac:dyDescent="0.2">
      <c r="A62" s="55">
        <v>3</v>
      </c>
      <c r="B62" s="38"/>
      <c r="C62" s="56" t="s">
        <v>102</v>
      </c>
      <c r="D62" s="57">
        <v>0</v>
      </c>
    </row>
    <row r="63" spans="1:4" x14ac:dyDescent="0.2">
      <c r="A63" s="55">
        <v>4</v>
      </c>
      <c r="B63" s="38"/>
      <c r="C63" s="56" t="s">
        <v>103</v>
      </c>
      <c r="D63" s="57">
        <v>0</v>
      </c>
    </row>
    <row r="64" spans="1:4" ht="15.75" thickBot="1" x14ac:dyDescent="0.25">
      <c r="A64" s="55">
        <v>5</v>
      </c>
      <c r="B64" s="38"/>
      <c r="C64" s="56" t="s">
        <v>104</v>
      </c>
      <c r="D64" s="57">
        <v>0</v>
      </c>
    </row>
    <row r="65" spans="1:4" ht="16.5" customHeight="1" thickBot="1" x14ac:dyDescent="0.25">
      <c r="A65" s="58"/>
      <c r="B65" s="59"/>
      <c r="C65" s="60" t="s">
        <v>105</v>
      </c>
      <c r="D65" s="61">
        <f>+D64+D63+D62+D61+D60</f>
        <v>0</v>
      </c>
    </row>
    <row r="66" spans="1:4" ht="16.5" customHeight="1" x14ac:dyDescent="0.25">
      <c r="A66" s="62"/>
      <c r="B66" s="63"/>
      <c r="C66" s="64"/>
      <c r="D66" s="65"/>
    </row>
    <row r="67" spans="1:4" ht="15.75" x14ac:dyDescent="0.25">
      <c r="A67" s="51" t="s">
        <v>112</v>
      </c>
      <c r="B67" s="52" t="s">
        <v>77</v>
      </c>
      <c r="C67" s="53"/>
      <c r="D67" s="54"/>
    </row>
    <row r="68" spans="1:4" x14ac:dyDescent="0.2">
      <c r="A68" s="55">
        <v>1</v>
      </c>
      <c r="B68" s="38"/>
      <c r="C68" s="56" t="s">
        <v>100</v>
      </c>
      <c r="D68" s="57">
        <v>0</v>
      </c>
    </row>
    <row r="69" spans="1:4" x14ac:dyDescent="0.2">
      <c r="A69" s="55">
        <v>2</v>
      </c>
      <c r="B69" s="38"/>
      <c r="C69" s="56" t="s">
        <v>101</v>
      </c>
      <c r="D69" s="57">
        <v>0</v>
      </c>
    </row>
    <row r="70" spans="1:4" x14ac:dyDescent="0.2">
      <c r="A70" s="55">
        <v>3</v>
      </c>
      <c r="B70" s="38"/>
      <c r="C70" s="56" t="s">
        <v>102</v>
      </c>
      <c r="D70" s="57">
        <v>0</v>
      </c>
    </row>
    <row r="71" spans="1:4" x14ac:dyDescent="0.2">
      <c r="A71" s="55">
        <v>4</v>
      </c>
      <c r="B71" s="38"/>
      <c r="C71" s="56" t="s">
        <v>103</v>
      </c>
      <c r="D71" s="57">
        <v>0</v>
      </c>
    </row>
    <row r="72" spans="1:4" ht="15.75" thickBot="1" x14ac:dyDescent="0.25">
      <c r="A72" s="55">
        <v>5</v>
      </c>
      <c r="B72" s="38"/>
      <c r="C72" s="56" t="s">
        <v>104</v>
      </c>
      <c r="D72" s="57">
        <v>0</v>
      </c>
    </row>
    <row r="73" spans="1:4" ht="16.5" customHeight="1" thickBot="1" x14ac:dyDescent="0.25">
      <c r="A73" s="58"/>
      <c r="B73" s="59"/>
      <c r="C73" s="60" t="s">
        <v>105</v>
      </c>
      <c r="D73" s="61">
        <f>+D72+D71+D70+D69+D68</f>
        <v>0</v>
      </c>
    </row>
    <row r="74" spans="1:4" ht="16.5" customHeight="1" thickBot="1" x14ac:dyDescent="0.3">
      <c r="A74" s="62"/>
      <c r="B74" s="63"/>
      <c r="C74" s="64"/>
      <c r="D74" s="65"/>
    </row>
    <row r="75" spans="1:4" ht="16.5" customHeight="1" thickBot="1" x14ac:dyDescent="0.3">
      <c r="A75" s="66"/>
      <c r="B75" s="67" t="s">
        <v>113</v>
      </c>
      <c r="C75" s="60" t="s">
        <v>114</v>
      </c>
      <c r="D75" s="61">
        <f>+D73-D72+D65-D64+D57-D56+D49-D48+D41-D40+D33-D32+D25-D24+D17-D16</f>
        <v>-16144449</v>
      </c>
    </row>
    <row r="76" spans="1:4" ht="16.5" customHeight="1" thickBot="1" x14ac:dyDescent="0.3">
      <c r="A76" s="66"/>
      <c r="B76" s="67" t="s">
        <v>104</v>
      </c>
      <c r="C76" s="60"/>
      <c r="D76" s="61">
        <f>+D72+D64+D56+D48+D40+D32+D24+D16</f>
        <v>432995</v>
      </c>
    </row>
    <row r="77" spans="1:4" ht="16.5" customHeight="1" thickBot="1" x14ac:dyDescent="0.3">
      <c r="A77" s="66"/>
      <c r="B77" s="67" t="s">
        <v>115</v>
      </c>
      <c r="C77" s="60" t="s">
        <v>114</v>
      </c>
      <c r="D77" s="61">
        <f>SUM(D75:D76)</f>
        <v>-15711454</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REPORTING&amp;RJOHNSON MEMORIAL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4"/>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88</v>
      </c>
      <c r="B4" s="467"/>
      <c r="C4" s="467"/>
      <c r="D4" s="467"/>
      <c r="E4" s="467"/>
    </row>
    <row r="5" spans="1:5" ht="15.75" customHeight="1" x14ac:dyDescent="0.25">
      <c r="A5" s="467" t="s">
        <v>116</v>
      </c>
      <c r="B5" s="467"/>
      <c r="C5" s="467"/>
      <c r="D5" s="467"/>
      <c r="E5" s="467"/>
    </row>
    <row r="6" spans="1:5" ht="16.5" customHeight="1" thickBot="1" x14ac:dyDescent="0.3">
      <c r="A6" s="69"/>
      <c r="B6" s="69"/>
      <c r="C6" s="31"/>
    </row>
    <row r="7" spans="1:5" ht="15.75" customHeight="1" x14ac:dyDescent="0.25">
      <c r="A7" s="70" t="s">
        <v>90</v>
      </c>
      <c r="B7" s="71" t="s">
        <v>91</v>
      </c>
      <c r="C7" s="72" t="s">
        <v>92</v>
      </c>
      <c r="D7" s="72" t="s">
        <v>93</v>
      </c>
      <c r="E7" s="72" t="s">
        <v>117</v>
      </c>
    </row>
    <row r="8" spans="1:5" ht="31.5" customHeight="1" x14ac:dyDescent="0.25">
      <c r="A8" s="73"/>
      <c r="B8" s="74"/>
      <c r="C8" s="75"/>
      <c r="D8" s="76"/>
      <c r="E8" s="77" t="s">
        <v>118</v>
      </c>
    </row>
    <row r="9" spans="1:5" ht="16.5" customHeight="1" thickBot="1" x14ac:dyDescent="0.3">
      <c r="A9" s="78" t="s">
        <v>5</v>
      </c>
      <c r="B9" s="79" t="s">
        <v>96</v>
      </c>
      <c r="C9" s="80" t="s">
        <v>119</v>
      </c>
      <c r="D9" s="80" t="s">
        <v>120</v>
      </c>
      <c r="E9" s="81" t="s">
        <v>121</v>
      </c>
    </row>
    <row r="10" spans="1:5" ht="15.75" customHeight="1" x14ac:dyDescent="0.25">
      <c r="A10" s="82"/>
      <c r="B10" s="83"/>
      <c r="C10" s="84"/>
      <c r="D10" s="83"/>
      <c r="E10" s="85"/>
    </row>
    <row r="11" spans="1:5" ht="15.75" x14ac:dyDescent="0.25">
      <c r="A11" s="86" t="s">
        <v>122</v>
      </c>
      <c r="B11" s="87" t="s">
        <v>10</v>
      </c>
      <c r="C11" s="53"/>
      <c r="D11" s="53"/>
      <c r="E11" s="88"/>
    </row>
    <row r="12" spans="1:5" ht="31.5" x14ac:dyDescent="0.25">
      <c r="A12" s="89"/>
      <c r="B12" s="90"/>
      <c r="C12" s="91" t="s">
        <v>123</v>
      </c>
      <c r="D12" s="92" t="s">
        <v>124</v>
      </c>
      <c r="E12" s="93">
        <v>-1546617</v>
      </c>
    </row>
    <row r="13" spans="1:5" x14ac:dyDescent="0.2">
      <c r="A13" s="94">
        <v>1</v>
      </c>
      <c r="B13" s="95"/>
      <c r="C13" s="96" t="s">
        <v>125</v>
      </c>
      <c r="D13" s="97" t="s">
        <v>126</v>
      </c>
      <c r="E13" s="98">
        <v>-622728</v>
      </c>
    </row>
    <row r="14" spans="1:5" x14ac:dyDescent="0.2">
      <c r="A14" s="94">
        <v>2</v>
      </c>
      <c r="B14" s="95"/>
      <c r="C14" s="96" t="s">
        <v>127</v>
      </c>
      <c r="D14" s="97" t="s">
        <v>126</v>
      </c>
      <c r="E14" s="98">
        <v>283502</v>
      </c>
    </row>
    <row r="15" spans="1:5" x14ac:dyDescent="0.2">
      <c r="A15" s="94">
        <v>3</v>
      </c>
      <c r="B15" s="95"/>
      <c r="C15" s="96" t="s">
        <v>128</v>
      </c>
      <c r="D15" s="97" t="s">
        <v>126</v>
      </c>
      <c r="E15" s="98">
        <v>-846157</v>
      </c>
    </row>
    <row r="16" spans="1:5" ht="15.75" thickBot="1" x14ac:dyDescent="0.25">
      <c r="A16" s="94">
        <v>4</v>
      </c>
      <c r="B16" s="95"/>
      <c r="C16" s="96" t="s">
        <v>129</v>
      </c>
      <c r="D16" s="97" t="s">
        <v>126</v>
      </c>
      <c r="E16" s="98">
        <v>140431</v>
      </c>
    </row>
    <row r="17" spans="1:5" s="68" customFormat="1" ht="16.5" customHeight="1" thickBot="1" x14ac:dyDescent="0.3">
      <c r="A17" s="99"/>
      <c r="B17" s="100"/>
      <c r="C17" s="101" t="s">
        <v>130</v>
      </c>
      <c r="D17" s="92" t="s">
        <v>131</v>
      </c>
      <c r="E17" s="102">
        <f>SUM(E12:E16)</f>
        <v>-2591569</v>
      </c>
    </row>
    <row r="18" spans="1:5" s="68" customFormat="1" ht="15.75" customHeight="1" x14ac:dyDescent="0.2">
      <c r="A18" s="103"/>
      <c r="B18" s="104"/>
      <c r="C18" s="105"/>
      <c r="D18" s="106"/>
      <c r="E18" s="107"/>
    </row>
    <row r="19" spans="1:5" ht="15.75" x14ac:dyDescent="0.25">
      <c r="A19" s="86" t="s">
        <v>132</v>
      </c>
      <c r="B19" s="87" t="s">
        <v>40</v>
      </c>
      <c r="C19" s="53"/>
      <c r="D19" s="53"/>
      <c r="E19" s="88"/>
    </row>
    <row r="20" spans="1:5" ht="31.5" x14ac:dyDescent="0.25">
      <c r="A20" s="89"/>
      <c r="B20" s="90"/>
      <c r="C20" s="91" t="s">
        <v>123</v>
      </c>
      <c r="D20" s="92" t="s">
        <v>124</v>
      </c>
      <c r="E20" s="93">
        <v>678238</v>
      </c>
    </row>
    <row r="21" spans="1:5" x14ac:dyDescent="0.2">
      <c r="A21" s="94">
        <v>1</v>
      </c>
      <c r="B21" s="95"/>
      <c r="C21" s="96" t="s">
        <v>128</v>
      </c>
      <c r="D21" s="97" t="s">
        <v>126</v>
      </c>
      <c r="E21" s="98">
        <v>-698766</v>
      </c>
    </row>
    <row r="22" spans="1:5" x14ac:dyDescent="0.2">
      <c r="A22" s="94">
        <v>2</v>
      </c>
      <c r="B22" s="95"/>
      <c r="C22" s="96" t="s">
        <v>133</v>
      </c>
      <c r="D22" s="97" t="s">
        <v>126</v>
      </c>
      <c r="E22" s="98">
        <v>393684</v>
      </c>
    </row>
    <row r="23" spans="1:5" ht="15.75" thickBot="1" x14ac:dyDescent="0.25">
      <c r="A23" s="94">
        <v>3</v>
      </c>
      <c r="B23" s="95"/>
      <c r="C23" s="96" t="s">
        <v>134</v>
      </c>
      <c r="D23" s="97" t="s">
        <v>126</v>
      </c>
      <c r="E23" s="98">
        <v>59098</v>
      </c>
    </row>
    <row r="24" spans="1:5" s="68" customFormat="1" ht="16.5" customHeight="1" thickBot="1" x14ac:dyDescent="0.3">
      <c r="A24" s="99"/>
      <c r="B24" s="100"/>
      <c r="C24" s="101" t="s">
        <v>130</v>
      </c>
      <c r="D24" s="92" t="s">
        <v>131</v>
      </c>
      <c r="E24" s="102">
        <f>SUM(E20:E23)</f>
        <v>432254</v>
      </c>
    </row>
    <row r="25" spans="1:5" s="68" customFormat="1" ht="15.75" customHeight="1" x14ac:dyDescent="0.2">
      <c r="A25" s="103"/>
      <c r="B25" s="104"/>
      <c r="C25" s="105"/>
      <c r="D25" s="106"/>
      <c r="E25" s="107"/>
    </row>
    <row r="26" spans="1:5" ht="15.75" x14ac:dyDescent="0.25">
      <c r="A26" s="86" t="s">
        <v>135</v>
      </c>
      <c r="B26" s="87" t="s">
        <v>48</v>
      </c>
      <c r="C26" s="53"/>
      <c r="D26" s="53"/>
      <c r="E26" s="88"/>
    </row>
    <row r="27" spans="1:5" ht="31.5" x14ac:dyDescent="0.25">
      <c r="A27" s="89"/>
      <c r="B27" s="90"/>
      <c r="C27" s="91" t="s">
        <v>123</v>
      </c>
      <c r="D27" s="92" t="s">
        <v>124</v>
      </c>
      <c r="E27" s="93">
        <v>163186</v>
      </c>
    </row>
    <row r="28" spans="1:5" x14ac:dyDescent="0.2">
      <c r="A28" s="94">
        <v>1</v>
      </c>
      <c r="B28" s="95"/>
      <c r="C28" s="96" t="s">
        <v>128</v>
      </c>
      <c r="D28" s="97" t="s">
        <v>126</v>
      </c>
      <c r="E28" s="98">
        <v>-2289492</v>
      </c>
    </row>
    <row r="29" spans="1:5" x14ac:dyDescent="0.2">
      <c r="A29" s="94">
        <v>2</v>
      </c>
      <c r="B29" s="95"/>
      <c r="C29" s="96" t="s">
        <v>134</v>
      </c>
      <c r="D29" s="97" t="s">
        <v>126</v>
      </c>
      <c r="E29" s="98">
        <v>488954</v>
      </c>
    </row>
    <row r="30" spans="1:5" x14ac:dyDescent="0.2">
      <c r="A30" s="94">
        <v>3</v>
      </c>
      <c r="B30" s="95"/>
      <c r="C30" s="96" t="s">
        <v>133</v>
      </c>
      <c r="D30" s="97" t="s">
        <v>126</v>
      </c>
      <c r="E30" s="98">
        <v>994476</v>
      </c>
    </row>
    <row r="31" spans="1:5" x14ac:dyDescent="0.2">
      <c r="A31" s="94">
        <v>4</v>
      </c>
      <c r="B31" s="95"/>
      <c r="C31" s="96" t="s">
        <v>136</v>
      </c>
      <c r="D31" s="97" t="s">
        <v>126</v>
      </c>
      <c r="E31" s="98">
        <v>95175</v>
      </c>
    </row>
    <row r="32" spans="1:5" x14ac:dyDescent="0.2">
      <c r="A32" s="94">
        <v>5</v>
      </c>
      <c r="B32" s="95"/>
      <c r="C32" s="96" t="s">
        <v>137</v>
      </c>
      <c r="D32" s="97" t="s">
        <v>126</v>
      </c>
      <c r="E32" s="98">
        <v>247703</v>
      </c>
    </row>
    <row r="33" spans="1:5" x14ac:dyDescent="0.2">
      <c r="A33" s="94">
        <v>6</v>
      </c>
      <c r="B33" s="95"/>
      <c r="C33" s="96" t="s">
        <v>138</v>
      </c>
      <c r="D33" s="97" t="s">
        <v>126</v>
      </c>
      <c r="E33" s="98">
        <v>55593</v>
      </c>
    </row>
    <row r="34" spans="1:5" ht="15.75" thickBot="1" x14ac:dyDescent="0.25">
      <c r="A34" s="94">
        <v>7</v>
      </c>
      <c r="B34" s="95"/>
      <c r="C34" s="96" t="s">
        <v>139</v>
      </c>
      <c r="D34" s="97" t="s">
        <v>126</v>
      </c>
      <c r="E34" s="98">
        <v>73407</v>
      </c>
    </row>
    <row r="35" spans="1:5" s="68" customFormat="1" ht="16.5" customHeight="1" thickBot="1" x14ac:dyDescent="0.3">
      <c r="A35" s="99"/>
      <c r="B35" s="100"/>
      <c r="C35" s="101" t="s">
        <v>130</v>
      </c>
      <c r="D35" s="92" t="s">
        <v>131</v>
      </c>
      <c r="E35" s="102">
        <f>SUM(E27:E34)</f>
        <v>-170998</v>
      </c>
    </row>
    <row r="36" spans="1:5" s="68" customFormat="1" ht="15.75" customHeight="1" x14ac:dyDescent="0.2">
      <c r="A36" s="103"/>
      <c r="B36" s="104"/>
      <c r="C36" s="105"/>
      <c r="D36" s="106"/>
      <c r="E36" s="107"/>
    </row>
    <row r="37" spans="1:5" ht="15.75" x14ac:dyDescent="0.25">
      <c r="A37" s="86" t="s">
        <v>140</v>
      </c>
      <c r="B37" s="87" t="s">
        <v>53</v>
      </c>
      <c r="C37" s="53"/>
      <c r="D37" s="53"/>
      <c r="E37" s="88"/>
    </row>
    <row r="38" spans="1:5" ht="31.5" x14ac:dyDescent="0.25">
      <c r="A38" s="89"/>
      <c r="B38" s="90"/>
      <c r="C38" s="91" t="s">
        <v>123</v>
      </c>
      <c r="D38" s="92" t="s">
        <v>124</v>
      </c>
      <c r="E38" s="93">
        <v>9561</v>
      </c>
    </row>
    <row r="39" spans="1:5" x14ac:dyDescent="0.2">
      <c r="A39" s="94">
        <v>1</v>
      </c>
      <c r="B39" s="95"/>
      <c r="C39" s="96" t="s">
        <v>128</v>
      </c>
      <c r="D39" s="97" t="s">
        <v>126</v>
      </c>
      <c r="E39" s="98">
        <v>-300229</v>
      </c>
    </row>
    <row r="40" spans="1:5" x14ac:dyDescent="0.2">
      <c r="A40" s="94">
        <v>2</v>
      </c>
      <c r="B40" s="95"/>
      <c r="C40" s="96" t="s">
        <v>133</v>
      </c>
      <c r="D40" s="97" t="s">
        <v>126</v>
      </c>
      <c r="E40" s="98">
        <v>53088</v>
      </c>
    </row>
    <row r="41" spans="1:5" ht="15.75" thickBot="1" x14ac:dyDescent="0.25">
      <c r="A41" s="94">
        <v>3</v>
      </c>
      <c r="B41" s="95"/>
      <c r="C41" s="96" t="s">
        <v>134</v>
      </c>
      <c r="D41" s="97" t="s">
        <v>126</v>
      </c>
      <c r="E41" s="98">
        <v>34177</v>
      </c>
    </row>
    <row r="42" spans="1:5" s="68" customFormat="1" ht="16.5" customHeight="1" thickBot="1" x14ac:dyDescent="0.3">
      <c r="A42" s="99"/>
      <c r="B42" s="100"/>
      <c r="C42" s="101" t="s">
        <v>130</v>
      </c>
      <c r="D42" s="92" t="s">
        <v>131</v>
      </c>
      <c r="E42" s="102">
        <f>SUM(E38:E41)</f>
        <v>-203403</v>
      </c>
    </row>
    <row r="43" spans="1:5" s="68" customFormat="1" ht="15.75" customHeight="1" x14ac:dyDescent="0.2">
      <c r="A43" s="103"/>
      <c r="B43" s="104"/>
      <c r="C43" s="105"/>
      <c r="D43" s="106"/>
      <c r="E43" s="107"/>
    </row>
    <row r="44" spans="1:5" ht="15.75" x14ac:dyDescent="0.25">
      <c r="A44" s="86" t="s">
        <v>141</v>
      </c>
      <c r="B44" s="87" t="s">
        <v>58</v>
      </c>
      <c r="C44" s="53"/>
      <c r="D44" s="53"/>
      <c r="E44" s="88"/>
    </row>
    <row r="45" spans="1:5" ht="31.5" x14ac:dyDescent="0.25">
      <c r="A45" s="89"/>
      <c r="B45" s="90"/>
      <c r="C45" s="91" t="s">
        <v>123</v>
      </c>
      <c r="D45" s="92" t="s">
        <v>124</v>
      </c>
      <c r="E45" s="93">
        <v>6495322</v>
      </c>
    </row>
    <row r="46" spans="1:5" x14ac:dyDescent="0.2">
      <c r="A46" s="94">
        <v>1</v>
      </c>
      <c r="B46" s="95"/>
      <c r="C46" s="96" t="s">
        <v>128</v>
      </c>
      <c r="D46" s="97" t="s">
        <v>126</v>
      </c>
      <c r="E46" s="98">
        <v>724151</v>
      </c>
    </row>
    <row r="47" spans="1:5" x14ac:dyDescent="0.2">
      <c r="A47" s="94">
        <v>2</v>
      </c>
      <c r="B47" s="95"/>
      <c r="C47" s="96" t="s">
        <v>142</v>
      </c>
      <c r="D47" s="97" t="s">
        <v>126</v>
      </c>
      <c r="E47" s="98">
        <v>322777</v>
      </c>
    </row>
    <row r="48" spans="1:5" x14ac:dyDescent="0.2">
      <c r="A48" s="94">
        <v>3</v>
      </c>
      <c r="B48" s="95"/>
      <c r="C48" s="96" t="s">
        <v>134</v>
      </c>
      <c r="D48" s="97" t="s">
        <v>126</v>
      </c>
      <c r="E48" s="98">
        <v>118127</v>
      </c>
    </row>
    <row r="49" spans="1:5" x14ac:dyDescent="0.2">
      <c r="A49" s="94">
        <v>4</v>
      </c>
      <c r="B49" s="95"/>
      <c r="C49" s="96" t="s">
        <v>143</v>
      </c>
      <c r="D49" s="97" t="s">
        <v>126</v>
      </c>
      <c r="E49" s="98">
        <v>-309704</v>
      </c>
    </row>
    <row r="50" spans="1:5" x14ac:dyDescent="0.2">
      <c r="A50" s="94">
        <v>5</v>
      </c>
      <c r="B50" s="95"/>
      <c r="C50" s="96" t="s">
        <v>144</v>
      </c>
      <c r="D50" s="97" t="s">
        <v>126</v>
      </c>
      <c r="E50" s="98">
        <v>301757</v>
      </c>
    </row>
    <row r="51" spans="1:5" ht="15.75" thickBot="1" x14ac:dyDescent="0.25">
      <c r="A51" s="94">
        <v>6</v>
      </c>
      <c r="B51" s="95"/>
      <c r="C51" s="96" t="s">
        <v>139</v>
      </c>
      <c r="D51" s="97" t="s">
        <v>126</v>
      </c>
      <c r="E51" s="98">
        <v>-24755</v>
      </c>
    </row>
    <row r="52" spans="1:5" s="68" customFormat="1" ht="16.5" customHeight="1" thickBot="1" x14ac:dyDescent="0.3">
      <c r="A52" s="99"/>
      <c r="B52" s="100"/>
      <c r="C52" s="101" t="s">
        <v>130</v>
      </c>
      <c r="D52" s="92" t="s">
        <v>131</v>
      </c>
      <c r="E52" s="102">
        <f>SUM(E45:E51)</f>
        <v>7627675</v>
      </c>
    </row>
    <row r="53" spans="1:5" s="68" customFormat="1" ht="15.75" customHeight="1" x14ac:dyDescent="0.2">
      <c r="A53" s="103"/>
      <c r="B53" s="104"/>
      <c r="C53" s="105"/>
      <c r="D53" s="106"/>
      <c r="E53" s="107"/>
    </row>
    <row r="54" spans="1:5" ht="15.75" x14ac:dyDescent="0.25">
      <c r="A54" s="86" t="s">
        <v>145</v>
      </c>
      <c r="B54" s="87" t="s">
        <v>64</v>
      </c>
      <c r="C54" s="53"/>
      <c r="D54" s="53"/>
      <c r="E54" s="88"/>
    </row>
    <row r="55" spans="1:5" ht="31.5" x14ac:dyDescent="0.25">
      <c r="A55" s="89"/>
      <c r="B55" s="90"/>
      <c r="C55" s="91" t="s">
        <v>123</v>
      </c>
      <c r="D55" s="92" t="s">
        <v>124</v>
      </c>
      <c r="E55" s="93">
        <v>0</v>
      </c>
    </row>
    <row r="56" spans="1:5" ht="15.75" thickBot="1" x14ac:dyDescent="0.25">
      <c r="A56" s="94">
        <v>1</v>
      </c>
      <c r="B56" s="95"/>
      <c r="C56" s="96" t="s">
        <v>146</v>
      </c>
      <c r="D56" s="97" t="s">
        <v>126</v>
      </c>
      <c r="E56" s="98">
        <v>0</v>
      </c>
    </row>
    <row r="57" spans="1:5" s="68" customFormat="1" ht="16.5" customHeight="1" thickBot="1" x14ac:dyDescent="0.3">
      <c r="A57" s="99"/>
      <c r="B57" s="100"/>
      <c r="C57" s="101" t="s">
        <v>130</v>
      </c>
      <c r="D57" s="92" t="s">
        <v>131</v>
      </c>
      <c r="E57" s="102">
        <f>SUM(E55:E56)</f>
        <v>0</v>
      </c>
    </row>
    <row r="58" spans="1:5" s="68" customFormat="1" ht="15.75" customHeight="1" x14ac:dyDescent="0.2">
      <c r="A58" s="103"/>
      <c r="B58" s="104"/>
      <c r="C58" s="105"/>
      <c r="D58" s="106"/>
      <c r="E58" s="107"/>
    </row>
    <row r="59" spans="1:5" ht="15.75" x14ac:dyDescent="0.25">
      <c r="A59" s="86" t="s">
        <v>147</v>
      </c>
      <c r="B59" s="87" t="s">
        <v>77</v>
      </c>
      <c r="C59" s="53"/>
      <c r="D59" s="53"/>
      <c r="E59" s="88"/>
    </row>
    <row r="60" spans="1:5" ht="31.5" x14ac:dyDescent="0.25">
      <c r="A60" s="89"/>
      <c r="B60" s="90"/>
      <c r="C60" s="91" t="s">
        <v>123</v>
      </c>
      <c r="D60" s="92" t="s">
        <v>124</v>
      </c>
      <c r="E60" s="93">
        <v>0</v>
      </c>
    </row>
    <row r="61" spans="1:5" ht="15.75" thickBot="1" x14ac:dyDescent="0.25">
      <c r="A61" s="94">
        <v>1</v>
      </c>
      <c r="B61" s="95"/>
      <c r="C61" s="96" t="s">
        <v>146</v>
      </c>
      <c r="D61" s="97" t="s">
        <v>126</v>
      </c>
      <c r="E61" s="98">
        <v>0</v>
      </c>
    </row>
    <row r="62" spans="1:5" s="68" customFormat="1" ht="16.5" customHeight="1" thickBot="1" x14ac:dyDescent="0.3">
      <c r="A62" s="99"/>
      <c r="B62" s="100"/>
      <c r="C62" s="101" t="s">
        <v>130</v>
      </c>
      <c r="D62" s="92" t="s">
        <v>131</v>
      </c>
      <c r="E62" s="102">
        <f>SUM(E60:E61)</f>
        <v>0</v>
      </c>
    </row>
    <row r="63" spans="1:5" s="68" customFormat="1" ht="15.75" customHeight="1" thickBot="1" x14ac:dyDescent="0.25">
      <c r="A63" s="103"/>
      <c r="B63" s="104"/>
      <c r="C63" s="105"/>
      <c r="D63" s="106"/>
      <c r="E63" s="107"/>
    </row>
    <row r="64" spans="1:5" s="113" customFormat="1" ht="19.5" customHeight="1" thickBot="1" x14ac:dyDescent="0.3">
      <c r="A64" s="108"/>
      <c r="B64" s="109"/>
      <c r="C64" s="110"/>
      <c r="D64" s="111" t="s">
        <v>148</v>
      </c>
      <c r="E64" s="112">
        <f>+E62+E57+E52+E42+E35+E24+E17</f>
        <v>5093959</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REPORTING&amp;RJOHNSON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88</v>
      </c>
      <c r="B4" s="469"/>
      <c r="C4" s="469"/>
      <c r="D4" s="469"/>
      <c r="E4" s="469"/>
      <c r="F4" s="469"/>
    </row>
    <row r="5" spans="1:6" ht="15.75" x14ac:dyDescent="0.25">
      <c r="A5" s="469" t="s">
        <v>149</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150</v>
      </c>
      <c r="C9" s="124" t="s">
        <v>151</v>
      </c>
      <c r="D9" s="124" t="s">
        <v>119</v>
      </c>
      <c r="E9" s="124" t="s">
        <v>120</v>
      </c>
      <c r="F9" s="125" t="s">
        <v>152</v>
      </c>
    </row>
    <row r="10" spans="1:6" s="132" customFormat="1" ht="31.5" x14ac:dyDescent="0.25">
      <c r="A10" s="126"/>
      <c r="B10" s="127"/>
      <c r="C10" s="128"/>
      <c r="D10" s="129" t="s">
        <v>153</v>
      </c>
      <c r="E10" s="130" t="s">
        <v>154</v>
      </c>
      <c r="F10" s="131">
        <v>12338022</v>
      </c>
    </row>
    <row r="11" spans="1:6" ht="15.75" x14ac:dyDescent="0.25">
      <c r="A11" s="133" t="s">
        <v>122</v>
      </c>
      <c r="B11" s="134" t="s">
        <v>10</v>
      </c>
      <c r="C11" s="135"/>
      <c r="D11" s="136"/>
      <c r="E11" s="136"/>
      <c r="F11" s="137"/>
    </row>
    <row r="12" spans="1:6" ht="30.75" thickBot="1" x14ac:dyDescent="0.25">
      <c r="A12" s="138">
        <v>1</v>
      </c>
      <c r="B12" s="139"/>
      <c r="C12" s="140" t="s">
        <v>58</v>
      </c>
      <c r="D12" s="140" t="s">
        <v>155</v>
      </c>
      <c r="E12" s="141" t="s">
        <v>126</v>
      </c>
      <c r="F12" s="142">
        <v>70464</v>
      </c>
    </row>
    <row r="13" spans="1:6" ht="16.5" thickBot="1" x14ac:dyDescent="0.3">
      <c r="A13" s="143"/>
      <c r="B13" s="144"/>
      <c r="C13" s="145"/>
      <c r="D13" s="146" t="s">
        <v>156</v>
      </c>
      <c r="E13" s="147" t="s">
        <v>157</v>
      </c>
      <c r="F13" s="148">
        <f>SUM(F12:F12)</f>
        <v>70464</v>
      </c>
    </row>
    <row r="14" spans="1:6" ht="15.75" x14ac:dyDescent="0.25">
      <c r="A14" s="149"/>
      <c r="B14" s="150"/>
      <c r="C14" s="151"/>
      <c r="D14" s="152"/>
      <c r="E14" s="153"/>
      <c r="F14" s="154"/>
    </row>
    <row r="15" spans="1:6" ht="15.75" x14ac:dyDescent="0.25">
      <c r="A15" s="133" t="s">
        <v>132</v>
      </c>
      <c r="B15" s="134" t="s">
        <v>40</v>
      </c>
      <c r="C15" s="135"/>
      <c r="D15" s="136"/>
      <c r="E15" s="136"/>
      <c r="F15" s="137"/>
    </row>
    <row r="16" spans="1:6" ht="15.75" thickBot="1" x14ac:dyDescent="0.25">
      <c r="A16" s="138"/>
      <c r="B16" s="139"/>
      <c r="C16" s="140" t="s">
        <v>158</v>
      </c>
      <c r="D16" s="140" t="s">
        <v>159</v>
      </c>
      <c r="E16" s="141" t="s">
        <v>158</v>
      </c>
      <c r="F16" s="142">
        <v>0</v>
      </c>
    </row>
    <row r="17" spans="1:6" ht="16.5" thickBot="1" x14ac:dyDescent="0.3">
      <c r="A17" s="143"/>
      <c r="B17" s="144"/>
      <c r="C17" s="145"/>
      <c r="D17" s="146" t="s">
        <v>156</v>
      </c>
      <c r="E17" s="147" t="s">
        <v>157</v>
      </c>
      <c r="F17" s="148">
        <v>0</v>
      </c>
    </row>
    <row r="18" spans="1:6" ht="15.75" x14ac:dyDescent="0.25">
      <c r="A18" s="149"/>
      <c r="B18" s="150"/>
      <c r="C18" s="151"/>
      <c r="D18" s="152"/>
      <c r="E18" s="153"/>
      <c r="F18" s="154"/>
    </row>
    <row r="19" spans="1:6" ht="15.75" x14ac:dyDescent="0.25">
      <c r="A19" s="133" t="s">
        <v>135</v>
      </c>
      <c r="B19" s="134" t="s">
        <v>48</v>
      </c>
      <c r="C19" s="135"/>
      <c r="D19" s="136"/>
      <c r="E19" s="136"/>
      <c r="F19" s="137"/>
    </row>
    <row r="20" spans="1:6" ht="15.75" thickBot="1" x14ac:dyDescent="0.25">
      <c r="A20" s="138"/>
      <c r="B20" s="139"/>
      <c r="C20" s="140" t="s">
        <v>158</v>
      </c>
      <c r="D20" s="140" t="s">
        <v>159</v>
      </c>
      <c r="E20" s="141" t="s">
        <v>158</v>
      </c>
      <c r="F20" s="142">
        <v>0</v>
      </c>
    </row>
    <row r="21" spans="1:6" ht="16.5" thickBot="1" x14ac:dyDescent="0.3">
      <c r="A21" s="143"/>
      <c r="B21" s="144"/>
      <c r="C21" s="145"/>
      <c r="D21" s="146" t="s">
        <v>156</v>
      </c>
      <c r="E21" s="147" t="s">
        <v>157</v>
      </c>
      <c r="F21" s="148">
        <v>0</v>
      </c>
    </row>
    <row r="22" spans="1:6" ht="15.75" x14ac:dyDescent="0.25">
      <c r="A22" s="149"/>
      <c r="B22" s="150"/>
      <c r="C22" s="151"/>
      <c r="D22" s="152"/>
      <c r="E22" s="153"/>
      <c r="F22" s="154"/>
    </row>
    <row r="23" spans="1:6" ht="15.75" x14ac:dyDescent="0.25">
      <c r="A23" s="133" t="s">
        <v>140</v>
      </c>
      <c r="B23" s="134" t="s">
        <v>53</v>
      </c>
      <c r="C23" s="135"/>
      <c r="D23" s="136"/>
      <c r="E23" s="136"/>
      <c r="F23" s="137"/>
    </row>
    <row r="24" spans="1:6" ht="30.75" thickBot="1" x14ac:dyDescent="0.25">
      <c r="A24" s="138">
        <v>1</v>
      </c>
      <c r="B24" s="139"/>
      <c r="C24" s="140" t="s">
        <v>58</v>
      </c>
      <c r="D24" s="140" t="s">
        <v>160</v>
      </c>
      <c r="E24" s="141" t="s">
        <v>126</v>
      </c>
      <c r="F24" s="142">
        <v>70746</v>
      </c>
    </row>
    <row r="25" spans="1:6" ht="16.5" thickBot="1" x14ac:dyDescent="0.3">
      <c r="A25" s="143"/>
      <c r="B25" s="144"/>
      <c r="C25" s="145"/>
      <c r="D25" s="146" t="s">
        <v>156</v>
      </c>
      <c r="E25" s="147" t="s">
        <v>157</v>
      </c>
      <c r="F25" s="148">
        <f>SUM(F24:F24)</f>
        <v>70746</v>
      </c>
    </row>
    <row r="26" spans="1:6" ht="15.75" x14ac:dyDescent="0.25">
      <c r="A26" s="149"/>
      <c r="B26" s="150"/>
      <c r="C26" s="151"/>
      <c r="D26" s="152"/>
      <c r="E26" s="153"/>
      <c r="F26" s="154"/>
    </row>
    <row r="27" spans="1:6" ht="15.75" x14ac:dyDescent="0.25">
      <c r="A27" s="133" t="s">
        <v>141</v>
      </c>
      <c r="B27" s="134" t="s">
        <v>58</v>
      </c>
      <c r="C27" s="135"/>
      <c r="D27" s="136"/>
      <c r="E27" s="136"/>
      <c r="F27" s="137"/>
    </row>
    <row r="28" spans="1:6" ht="30" x14ac:dyDescent="0.2">
      <c r="A28" s="138">
        <v>1</v>
      </c>
      <c r="B28" s="139"/>
      <c r="C28" s="140" t="s">
        <v>10</v>
      </c>
      <c r="D28" s="140" t="s">
        <v>161</v>
      </c>
      <c r="E28" s="141" t="s">
        <v>126</v>
      </c>
      <c r="F28" s="142">
        <v>-70464</v>
      </c>
    </row>
    <row r="29" spans="1:6" ht="15.75" thickBot="1" x14ac:dyDescent="0.25">
      <c r="A29" s="138">
        <v>2</v>
      </c>
      <c r="B29" s="139"/>
      <c r="C29" s="140" t="s">
        <v>53</v>
      </c>
      <c r="D29" s="140" t="s">
        <v>162</v>
      </c>
      <c r="E29" s="141" t="s">
        <v>126</v>
      </c>
      <c r="F29" s="142">
        <v>-70746</v>
      </c>
    </row>
    <row r="30" spans="1:6" ht="16.5" thickBot="1" x14ac:dyDescent="0.3">
      <c r="A30" s="143"/>
      <c r="B30" s="144"/>
      <c r="C30" s="145"/>
      <c r="D30" s="146" t="s">
        <v>156</v>
      </c>
      <c r="E30" s="147" t="s">
        <v>157</v>
      </c>
      <c r="F30" s="148">
        <f>SUM(F28:F29)</f>
        <v>-141210</v>
      </c>
    </row>
    <row r="31" spans="1:6" ht="15.75" x14ac:dyDescent="0.25">
      <c r="A31" s="149"/>
      <c r="B31" s="150"/>
      <c r="C31" s="151"/>
      <c r="D31" s="152"/>
      <c r="E31" s="153"/>
      <c r="F31" s="154"/>
    </row>
    <row r="32" spans="1:6" ht="15.75" x14ac:dyDescent="0.25">
      <c r="A32" s="133" t="s">
        <v>145</v>
      </c>
      <c r="B32" s="134" t="s">
        <v>64</v>
      </c>
      <c r="C32" s="135"/>
      <c r="D32" s="136"/>
      <c r="E32" s="136"/>
      <c r="F32" s="137"/>
    </row>
    <row r="33" spans="1:6" ht="15.75" thickBot="1" x14ac:dyDescent="0.25">
      <c r="A33" s="138"/>
      <c r="B33" s="139"/>
      <c r="C33" s="140" t="s">
        <v>158</v>
      </c>
      <c r="D33" s="140" t="s">
        <v>159</v>
      </c>
      <c r="E33" s="141" t="s">
        <v>158</v>
      </c>
      <c r="F33" s="142">
        <v>0</v>
      </c>
    </row>
    <row r="34" spans="1:6" ht="16.5" thickBot="1" x14ac:dyDescent="0.3">
      <c r="A34" s="143"/>
      <c r="B34" s="144"/>
      <c r="C34" s="145"/>
      <c r="D34" s="146" t="s">
        <v>156</v>
      </c>
      <c r="E34" s="147" t="s">
        <v>157</v>
      </c>
      <c r="F34" s="148">
        <v>0</v>
      </c>
    </row>
    <row r="35" spans="1:6" ht="15.75" x14ac:dyDescent="0.25">
      <c r="A35" s="149"/>
      <c r="B35" s="150"/>
      <c r="C35" s="151"/>
      <c r="D35" s="152"/>
      <c r="E35" s="153"/>
      <c r="F35" s="154"/>
    </row>
    <row r="36" spans="1:6" ht="15.75" x14ac:dyDescent="0.25">
      <c r="A36" s="133" t="s">
        <v>147</v>
      </c>
      <c r="B36" s="134" t="s">
        <v>77</v>
      </c>
      <c r="C36" s="135"/>
      <c r="D36" s="136"/>
      <c r="E36" s="136"/>
      <c r="F36" s="137"/>
    </row>
    <row r="37" spans="1:6" ht="15.75" thickBot="1" x14ac:dyDescent="0.25">
      <c r="A37" s="138"/>
      <c r="B37" s="139"/>
      <c r="C37" s="140" t="s">
        <v>158</v>
      </c>
      <c r="D37" s="140" t="s">
        <v>159</v>
      </c>
      <c r="E37" s="141" t="s">
        <v>158</v>
      </c>
      <c r="F37" s="142">
        <v>0</v>
      </c>
    </row>
    <row r="38" spans="1:6" ht="16.5" thickBot="1" x14ac:dyDescent="0.3">
      <c r="A38" s="143"/>
      <c r="B38" s="144"/>
      <c r="C38" s="145"/>
      <c r="D38" s="146" t="s">
        <v>156</v>
      </c>
      <c r="E38" s="147" t="s">
        <v>157</v>
      </c>
      <c r="F38" s="148">
        <v>0</v>
      </c>
    </row>
    <row r="39" spans="1:6" ht="15.75" x14ac:dyDescent="0.25">
      <c r="A39" s="149"/>
      <c r="B39" s="150"/>
      <c r="C39" s="151"/>
      <c r="D39" s="152"/>
      <c r="E39" s="153"/>
      <c r="F39" s="154"/>
    </row>
    <row r="40" spans="1:6" ht="32.25" thickBot="1" x14ac:dyDescent="0.3">
      <c r="A40" s="155"/>
      <c r="B40" s="156"/>
      <c r="C40" s="156"/>
      <c r="D40" s="157" t="s">
        <v>163</v>
      </c>
      <c r="E40" s="158" t="s">
        <v>157</v>
      </c>
      <c r="F40" s="159">
        <f>+F38+F34+F30+F25+F21+F17+F13+F10</f>
        <v>12338022</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REPORTING&amp;RJOHNSON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88</v>
      </c>
      <c r="B4" s="471"/>
      <c r="C4" s="471"/>
      <c r="D4" s="471"/>
    </row>
    <row r="5" spans="1:5" x14ac:dyDescent="0.2">
      <c r="A5" s="471" t="s">
        <v>164</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165</v>
      </c>
      <c r="C8" s="169"/>
      <c r="D8" s="170"/>
    </row>
    <row r="9" spans="1:5" ht="14.25" customHeight="1" thickBot="1" x14ac:dyDescent="0.25">
      <c r="A9" s="172" t="s">
        <v>5</v>
      </c>
      <c r="B9" s="173" t="s">
        <v>166</v>
      </c>
      <c r="C9" s="174" t="s">
        <v>152</v>
      </c>
      <c r="D9" s="175" t="s">
        <v>120</v>
      </c>
    </row>
    <row r="10" spans="1:5" x14ac:dyDescent="0.2">
      <c r="A10" s="176"/>
      <c r="B10" s="177"/>
      <c r="C10" s="178"/>
      <c r="D10" s="179"/>
    </row>
    <row r="11" spans="1:5" x14ac:dyDescent="0.2">
      <c r="A11" s="180" t="s">
        <v>122</v>
      </c>
      <c r="B11" s="181" t="s">
        <v>10</v>
      </c>
      <c r="C11" s="182"/>
      <c r="D11" s="183"/>
    </row>
    <row r="12" spans="1:5" ht="15.75" thickBot="1" x14ac:dyDescent="0.25">
      <c r="A12" s="184">
        <v>0</v>
      </c>
      <c r="B12" s="185" t="s">
        <v>159</v>
      </c>
      <c r="C12" s="186">
        <v>0</v>
      </c>
      <c r="D12" s="187" t="s">
        <v>158</v>
      </c>
    </row>
    <row r="13" spans="1:5" ht="13.5" customHeight="1" thickBot="1" x14ac:dyDescent="0.25">
      <c r="A13" s="188"/>
      <c r="B13" s="189" t="s">
        <v>167</v>
      </c>
      <c r="C13" s="190">
        <v>0</v>
      </c>
      <c r="D13" s="191" t="s">
        <v>157</v>
      </c>
    </row>
    <row r="14" spans="1:5" ht="14.25" customHeight="1" x14ac:dyDescent="0.2">
      <c r="A14" s="192"/>
      <c r="B14" s="193"/>
      <c r="C14" s="194"/>
      <c r="D14" s="195"/>
    </row>
    <row r="15" spans="1:5" x14ac:dyDescent="0.2">
      <c r="A15" s="180" t="s">
        <v>132</v>
      </c>
      <c r="B15" s="181" t="s">
        <v>40</v>
      </c>
      <c r="C15" s="182"/>
      <c r="D15" s="183"/>
    </row>
    <row r="16" spans="1:5" ht="15.75" thickBot="1" x14ac:dyDescent="0.25">
      <c r="A16" s="184">
        <v>0</v>
      </c>
      <c r="B16" s="185" t="s">
        <v>159</v>
      </c>
      <c r="C16" s="186">
        <v>0</v>
      </c>
      <c r="D16" s="187" t="s">
        <v>158</v>
      </c>
    </row>
    <row r="17" spans="1:4" ht="13.5" customHeight="1" thickBot="1" x14ac:dyDescent="0.25">
      <c r="A17" s="188"/>
      <c r="B17" s="189" t="s">
        <v>167</v>
      </c>
      <c r="C17" s="190">
        <v>0</v>
      </c>
      <c r="D17" s="191" t="s">
        <v>157</v>
      </c>
    </row>
    <row r="18" spans="1:4" ht="14.25" customHeight="1" x14ac:dyDescent="0.2">
      <c r="A18" s="192"/>
      <c r="B18" s="193"/>
      <c r="C18" s="194"/>
      <c r="D18" s="195"/>
    </row>
    <row r="19" spans="1:4" x14ac:dyDescent="0.2">
      <c r="A19" s="180" t="s">
        <v>135</v>
      </c>
      <c r="B19" s="181" t="s">
        <v>48</v>
      </c>
      <c r="C19" s="182"/>
      <c r="D19" s="183"/>
    </row>
    <row r="20" spans="1:4" ht="15.75" thickBot="1" x14ac:dyDescent="0.25">
      <c r="A20" s="184">
        <v>0</v>
      </c>
      <c r="B20" s="185" t="s">
        <v>159</v>
      </c>
      <c r="C20" s="186">
        <v>0</v>
      </c>
      <c r="D20" s="187" t="s">
        <v>158</v>
      </c>
    </row>
    <row r="21" spans="1:4" ht="13.5" customHeight="1" thickBot="1" x14ac:dyDescent="0.25">
      <c r="A21" s="188"/>
      <c r="B21" s="189" t="s">
        <v>167</v>
      </c>
      <c r="C21" s="190">
        <v>0</v>
      </c>
      <c r="D21" s="191" t="s">
        <v>157</v>
      </c>
    </row>
    <row r="22" spans="1:4" ht="14.25" customHeight="1" x14ac:dyDescent="0.2">
      <c r="A22" s="192"/>
      <c r="B22" s="193"/>
      <c r="C22" s="194"/>
      <c r="D22" s="195"/>
    </row>
    <row r="23" spans="1:4" x14ac:dyDescent="0.2">
      <c r="A23" s="180" t="s">
        <v>140</v>
      </c>
      <c r="B23" s="181" t="s">
        <v>53</v>
      </c>
      <c r="C23" s="182"/>
      <c r="D23" s="183"/>
    </row>
    <row r="24" spans="1:4" ht="15.75" thickBot="1" x14ac:dyDescent="0.25">
      <c r="A24" s="184">
        <v>0</v>
      </c>
      <c r="B24" s="185" t="s">
        <v>159</v>
      </c>
      <c r="C24" s="186">
        <v>0</v>
      </c>
      <c r="D24" s="187" t="s">
        <v>158</v>
      </c>
    </row>
    <row r="25" spans="1:4" ht="13.5" customHeight="1" thickBot="1" x14ac:dyDescent="0.25">
      <c r="A25" s="188"/>
      <c r="B25" s="189" t="s">
        <v>167</v>
      </c>
      <c r="C25" s="190">
        <v>0</v>
      </c>
      <c r="D25" s="191" t="s">
        <v>157</v>
      </c>
    </row>
    <row r="26" spans="1:4" ht="14.25" customHeight="1" x14ac:dyDescent="0.2">
      <c r="A26" s="192"/>
      <c r="B26" s="193"/>
      <c r="C26" s="194"/>
      <c r="D26" s="195"/>
    </row>
    <row r="27" spans="1:4" x14ac:dyDescent="0.2">
      <c r="A27" s="180" t="s">
        <v>141</v>
      </c>
      <c r="B27" s="181" t="s">
        <v>58</v>
      </c>
      <c r="C27" s="182"/>
      <c r="D27" s="183"/>
    </row>
    <row r="28" spans="1:4" ht="15.75" thickBot="1" x14ac:dyDescent="0.25">
      <c r="A28" s="184">
        <v>0</v>
      </c>
      <c r="B28" s="185" t="s">
        <v>159</v>
      </c>
      <c r="C28" s="186">
        <v>0</v>
      </c>
      <c r="D28" s="187" t="s">
        <v>158</v>
      </c>
    </row>
    <row r="29" spans="1:4" ht="13.5" customHeight="1" thickBot="1" x14ac:dyDescent="0.25">
      <c r="A29" s="188"/>
      <c r="B29" s="189" t="s">
        <v>167</v>
      </c>
      <c r="C29" s="190">
        <v>0</v>
      </c>
      <c r="D29" s="191" t="s">
        <v>157</v>
      </c>
    </row>
    <row r="30" spans="1:4" ht="14.25" customHeight="1" x14ac:dyDescent="0.2">
      <c r="A30" s="192"/>
      <c r="B30" s="193"/>
      <c r="C30" s="194"/>
      <c r="D30" s="195"/>
    </row>
    <row r="31" spans="1:4" x14ac:dyDescent="0.2">
      <c r="A31" s="180" t="s">
        <v>145</v>
      </c>
      <c r="B31" s="181" t="s">
        <v>64</v>
      </c>
      <c r="C31" s="182"/>
      <c r="D31" s="183"/>
    </row>
    <row r="32" spans="1:4" ht="15.75" thickBot="1" x14ac:dyDescent="0.25">
      <c r="A32" s="184">
        <v>0</v>
      </c>
      <c r="B32" s="185" t="s">
        <v>159</v>
      </c>
      <c r="C32" s="186">
        <v>0</v>
      </c>
      <c r="D32" s="187" t="s">
        <v>158</v>
      </c>
    </row>
    <row r="33" spans="1:4" ht="13.5" customHeight="1" thickBot="1" x14ac:dyDescent="0.25">
      <c r="A33" s="188"/>
      <c r="B33" s="189" t="s">
        <v>167</v>
      </c>
      <c r="C33" s="190">
        <v>0</v>
      </c>
      <c r="D33" s="191" t="s">
        <v>157</v>
      </c>
    </row>
    <row r="34" spans="1:4" ht="14.25" customHeight="1" x14ac:dyDescent="0.2">
      <c r="A34" s="192"/>
      <c r="B34" s="193"/>
      <c r="C34" s="194"/>
      <c r="D34" s="195"/>
    </row>
    <row r="35" spans="1:4" x14ac:dyDescent="0.2">
      <c r="A35" s="180" t="s">
        <v>147</v>
      </c>
      <c r="B35" s="181" t="s">
        <v>77</v>
      </c>
      <c r="C35" s="182"/>
      <c r="D35" s="183"/>
    </row>
    <row r="36" spans="1:4" ht="15.75" thickBot="1" x14ac:dyDescent="0.25">
      <c r="A36" s="184">
        <v>0</v>
      </c>
      <c r="B36" s="185" t="s">
        <v>159</v>
      </c>
      <c r="C36" s="186">
        <v>0</v>
      </c>
      <c r="D36" s="187" t="s">
        <v>158</v>
      </c>
    </row>
    <row r="37" spans="1:4" ht="13.5" customHeight="1" thickBot="1" x14ac:dyDescent="0.25">
      <c r="A37" s="188"/>
      <c r="B37" s="189" t="s">
        <v>167</v>
      </c>
      <c r="C37" s="190">
        <v>0</v>
      </c>
      <c r="D37" s="191" t="s">
        <v>157</v>
      </c>
    </row>
    <row r="38" spans="1:4" ht="14.25" customHeight="1" x14ac:dyDescent="0.2">
      <c r="A38" s="192"/>
      <c r="B38" s="193"/>
      <c r="C38" s="194"/>
      <c r="D38" s="195"/>
    </row>
    <row r="39" spans="1:4" ht="13.5" customHeight="1" thickBot="1" x14ac:dyDescent="0.25">
      <c r="B39" s="196" t="s">
        <v>168</v>
      </c>
      <c r="C39" s="197">
        <f>+C37+C33+C29+C25+C21+C17+C13</f>
        <v>0</v>
      </c>
      <c r="D39" s="198" t="s">
        <v>157</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REPORTING&amp;RJOHNSON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88</v>
      </c>
      <c r="B4" s="471"/>
      <c r="C4" s="471"/>
      <c r="D4" s="471"/>
    </row>
    <row r="5" spans="1:4" x14ac:dyDescent="0.2">
      <c r="A5" s="471" t="s">
        <v>169</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165</v>
      </c>
      <c r="C8" s="204"/>
      <c r="D8" s="205"/>
    </row>
    <row r="9" spans="1:4" ht="14.25" customHeight="1" thickBot="1" x14ac:dyDescent="0.25">
      <c r="A9" s="206" t="s">
        <v>5</v>
      </c>
      <c r="B9" s="207" t="s">
        <v>170</v>
      </c>
      <c r="C9" s="208" t="s">
        <v>152</v>
      </c>
      <c r="D9" s="209" t="s">
        <v>171</v>
      </c>
    </row>
    <row r="10" spans="1:4" x14ac:dyDescent="0.2">
      <c r="A10" s="176"/>
      <c r="B10" s="179"/>
      <c r="C10" s="179"/>
      <c r="D10" s="178"/>
    </row>
    <row r="11" spans="1:4" x14ac:dyDescent="0.2">
      <c r="A11" s="210" t="s">
        <v>122</v>
      </c>
      <c r="B11" s="181" t="s">
        <v>10</v>
      </c>
      <c r="C11" s="179"/>
      <c r="D11" s="211"/>
    </row>
    <row r="12" spans="1:4" ht="13.5" thickBot="1" x14ac:dyDescent="0.25">
      <c r="A12" s="212">
        <v>0</v>
      </c>
      <c r="B12" s="213" t="s">
        <v>159</v>
      </c>
      <c r="C12" s="214">
        <v>0</v>
      </c>
      <c r="D12" s="215" t="s">
        <v>172</v>
      </c>
    </row>
    <row r="13" spans="1:4" ht="13.5" customHeight="1" thickBot="1" x14ac:dyDescent="0.25">
      <c r="A13" s="216"/>
      <c r="B13" s="217" t="s">
        <v>105</v>
      </c>
      <c r="C13" s="218">
        <v>0</v>
      </c>
      <c r="D13" s="219"/>
    </row>
    <row r="14" spans="1:4" ht="14.25" customHeight="1" x14ac:dyDescent="0.2">
      <c r="A14" s="220"/>
      <c r="B14" s="221"/>
      <c r="C14" s="222"/>
      <c r="D14" s="223"/>
    </row>
    <row r="15" spans="1:4" x14ac:dyDescent="0.2">
      <c r="A15" s="210" t="s">
        <v>132</v>
      </c>
      <c r="B15" s="181" t="s">
        <v>40</v>
      </c>
      <c r="C15" s="179"/>
      <c r="D15" s="211"/>
    </row>
    <row r="16" spans="1:4" ht="13.5" thickBot="1" x14ac:dyDescent="0.25">
      <c r="A16" s="212">
        <v>0</v>
      </c>
      <c r="B16" s="213" t="s">
        <v>159</v>
      </c>
      <c r="C16" s="214">
        <v>0</v>
      </c>
      <c r="D16" s="215" t="s">
        <v>172</v>
      </c>
    </row>
    <row r="17" spans="1:4" ht="13.5" customHeight="1" thickBot="1" x14ac:dyDescent="0.25">
      <c r="A17" s="216"/>
      <c r="B17" s="217" t="s">
        <v>105</v>
      </c>
      <c r="C17" s="218">
        <v>0</v>
      </c>
      <c r="D17" s="219"/>
    </row>
    <row r="18" spans="1:4" ht="14.25" customHeight="1" x14ac:dyDescent="0.2">
      <c r="A18" s="220"/>
      <c r="B18" s="221"/>
      <c r="C18" s="222"/>
      <c r="D18" s="223"/>
    </row>
    <row r="19" spans="1:4" x14ac:dyDescent="0.2">
      <c r="A19" s="210" t="s">
        <v>135</v>
      </c>
      <c r="B19" s="181" t="s">
        <v>48</v>
      </c>
      <c r="C19" s="179"/>
      <c r="D19" s="211"/>
    </row>
    <row r="20" spans="1:4" ht="13.5" thickBot="1" x14ac:dyDescent="0.25">
      <c r="A20" s="212">
        <v>0</v>
      </c>
      <c r="B20" s="213" t="s">
        <v>159</v>
      </c>
      <c r="C20" s="214">
        <v>0</v>
      </c>
      <c r="D20" s="215" t="s">
        <v>172</v>
      </c>
    </row>
    <row r="21" spans="1:4" ht="13.5" customHeight="1" thickBot="1" x14ac:dyDescent="0.25">
      <c r="A21" s="216"/>
      <c r="B21" s="217" t="s">
        <v>105</v>
      </c>
      <c r="C21" s="218">
        <v>0</v>
      </c>
      <c r="D21" s="219"/>
    </row>
    <row r="22" spans="1:4" ht="14.25" customHeight="1" x14ac:dyDescent="0.2">
      <c r="A22" s="220"/>
      <c r="B22" s="221"/>
      <c r="C22" s="222"/>
      <c r="D22" s="223"/>
    </row>
    <row r="23" spans="1:4" x14ac:dyDescent="0.2">
      <c r="A23" s="210" t="s">
        <v>140</v>
      </c>
      <c r="B23" s="181" t="s">
        <v>53</v>
      </c>
      <c r="C23" s="179"/>
      <c r="D23" s="211"/>
    </row>
    <row r="24" spans="1:4" ht="13.5" thickBot="1" x14ac:dyDescent="0.25">
      <c r="A24" s="212">
        <v>0</v>
      </c>
      <c r="B24" s="213" t="s">
        <v>159</v>
      </c>
      <c r="C24" s="214">
        <v>0</v>
      </c>
      <c r="D24" s="215" t="s">
        <v>172</v>
      </c>
    </row>
    <row r="25" spans="1:4" ht="13.5" customHeight="1" thickBot="1" x14ac:dyDescent="0.25">
      <c r="A25" s="216"/>
      <c r="B25" s="217" t="s">
        <v>105</v>
      </c>
      <c r="C25" s="218">
        <v>0</v>
      </c>
      <c r="D25" s="219"/>
    </row>
    <row r="26" spans="1:4" ht="14.25" customHeight="1" x14ac:dyDescent="0.2">
      <c r="A26" s="220"/>
      <c r="B26" s="221"/>
      <c r="C26" s="222"/>
      <c r="D26" s="223"/>
    </row>
    <row r="27" spans="1:4" x14ac:dyDescent="0.2">
      <c r="A27" s="210" t="s">
        <v>141</v>
      </c>
      <c r="B27" s="181" t="s">
        <v>58</v>
      </c>
      <c r="C27" s="179"/>
      <c r="D27" s="211"/>
    </row>
    <row r="28" spans="1:4" ht="13.5" thickBot="1" x14ac:dyDescent="0.25">
      <c r="A28" s="212">
        <v>0</v>
      </c>
      <c r="B28" s="213" t="s">
        <v>159</v>
      </c>
      <c r="C28" s="214">
        <v>0</v>
      </c>
      <c r="D28" s="215" t="s">
        <v>172</v>
      </c>
    </row>
    <row r="29" spans="1:4" ht="13.5" customHeight="1" thickBot="1" x14ac:dyDescent="0.25">
      <c r="A29" s="216"/>
      <c r="B29" s="217" t="s">
        <v>105</v>
      </c>
      <c r="C29" s="218">
        <v>0</v>
      </c>
      <c r="D29" s="219"/>
    </row>
    <row r="30" spans="1:4" ht="14.25" customHeight="1" x14ac:dyDescent="0.2">
      <c r="A30" s="220"/>
      <c r="B30" s="221"/>
      <c r="C30" s="222"/>
      <c r="D30" s="223"/>
    </row>
    <row r="31" spans="1:4" x14ac:dyDescent="0.2">
      <c r="A31" s="210" t="s">
        <v>145</v>
      </c>
      <c r="B31" s="181" t="s">
        <v>64</v>
      </c>
      <c r="C31" s="179"/>
      <c r="D31" s="211"/>
    </row>
    <row r="32" spans="1:4" ht="13.5" thickBot="1" x14ac:dyDescent="0.25">
      <c r="A32" s="212">
        <v>0</v>
      </c>
      <c r="B32" s="213" t="s">
        <v>159</v>
      </c>
      <c r="C32" s="214">
        <v>0</v>
      </c>
      <c r="D32" s="215" t="s">
        <v>172</v>
      </c>
    </row>
    <row r="33" spans="1:4" ht="13.5" customHeight="1" thickBot="1" x14ac:dyDescent="0.25">
      <c r="A33" s="216"/>
      <c r="B33" s="217" t="s">
        <v>105</v>
      </c>
      <c r="C33" s="218">
        <v>0</v>
      </c>
      <c r="D33" s="219"/>
    </row>
    <row r="34" spans="1:4" ht="14.25" customHeight="1" x14ac:dyDescent="0.2">
      <c r="A34" s="220"/>
      <c r="B34" s="221"/>
      <c r="C34" s="222"/>
      <c r="D34" s="223"/>
    </row>
    <row r="35" spans="1:4" x14ac:dyDescent="0.2">
      <c r="A35" s="210" t="s">
        <v>147</v>
      </c>
      <c r="B35" s="181" t="s">
        <v>77</v>
      </c>
      <c r="C35" s="179"/>
      <c r="D35" s="211"/>
    </row>
    <row r="36" spans="1:4" ht="13.5" thickBot="1" x14ac:dyDescent="0.25">
      <c r="A36" s="212">
        <v>0</v>
      </c>
      <c r="B36" s="213" t="s">
        <v>159</v>
      </c>
      <c r="C36" s="214">
        <v>0</v>
      </c>
      <c r="D36" s="215" t="s">
        <v>172</v>
      </c>
    </row>
    <row r="37" spans="1:4" ht="13.5" customHeight="1" thickBot="1" x14ac:dyDescent="0.25">
      <c r="A37" s="216"/>
      <c r="B37" s="217" t="s">
        <v>105</v>
      </c>
      <c r="C37" s="218">
        <v>0</v>
      </c>
      <c r="D37" s="219"/>
    </row>
    <row r="38" spans="1:4" ht="14.25" customHeight="1" x14ac:dyDescent="0.2">
      <c r="A38" s="220"/>
      <c r="B38" s="221"/>
      <c r="C38" s="222"/>
      <c r="D38" s="223"/>
    </row>
    <row r="39" spans="1:4" ht="13.5" customHeight="1" thickBot="1" x14ac:dyDescent="0.25">
      <c r="A39" s="224"/>
      <c r="B39" s="225" t="s">
        <v>148</v>
      </c>
      <c r="C39" s="226">
        <f>+C37+C33+C29+C25+C21+C17+C13</f>
        <v>0</v>
      </c>
      <c r="D39"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REPORTING&amp;RJOHNSON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88</v>
      </c>
      <c r="B4" s="474"/>
      <c r="C4" s="474"/>
      <c r="D4" s="474"/>
      <c r="E4" s="474"/>
      <c r="F4" s="474"/>
    </row>
    <row r="5" spans="1:6" s="229" customFormat="1" x14ac:dyDescent="0.2">
      <c r="A5" s="474" t="s">
        <v>173</v>
      </c>
      <c r="B5" s="474"/>
      <c r="C5" s="474"/>
      <c r="D5" s="474"/>
      <c r="E5" s="474"/>
      <c r="F5" s="474"/>
    </row>
    <row r="6" spans="1:6" s="229" customFormat="1" x14ac:dyDescent="0.2">
      <c r="A6" s="474" t="s">
        <v>174</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175</v>
      </c>
      <c r="D9" s="238" t="s">
        <v>176</v>
      </c>
      <c r="E9" s="239" t="s">
        <v>177</v>
      </c>
      <c r="F9" s="240" t="s">
        <v>178</v>
      </c>
    </row>
    <row r="10" spans="1:6" x14ac:dyDescent="0.2">
      <c r="A10" s="242"/>
      <c r="B10" s="243"/>
      <c r="C10" s="244"/>
      <c r="D10" s="245"/>
      <c r="E10" s="179"/>
      <c r="F10" s="178"/>
    </row>
    <row r="11" spans="1:6" ht="17.25" customHeight="1" thickBot="1" x14ac:dyDescent="0.25">
      <c r="A11" s="172" t="s">
        <v>99</v>
      </c>
      <c r="B11" s="246" t="s">
        <v>179</v>
      </c>
      <c r="C11" s="247"/>
      <c r="D11" s="247"/>
      <c r="E11" s="247"/>
      <c r="F11" s="248"/>
    </row>
    <row r="12" spans="1:6" ht="15.75" customHeight="1" x14ac:dyDescent="0.2">
      <c r="A12" s="249"/>
      <c r="B12" s="250" t="s">
        <v>180</v>
      </c>
      <c r="C12" s="251">
        <v>0</v>
      </c>
      <c r="D12" s="251">
        <v>0</v>
      </c>
      <c r="E12" s="251">
        <f t="shared" ref="E12:E18" si="0">D12-C12</f>
        <v>0</v>
      </c>
      <c r="F12" s="252">
        <f t="shared" ref="F12:F18" si="1">IF(C12=0,0,E12/C12)</f>
        <v>0</v>
      </c>
    </row>
    <row r="13" spans="1:6" x14ac:dyDescent="0.2">
      <c r="A13" s="253">
        <v>1</v>
      </c>
      <c r="B13" s="254" t="s">
        <v>181</v>
      </c>
      <c r="C13" s="255">
        <v>0</v>
      </c>
      <c r="D13" s="255">
        <v>0</v>
      </c>
      <c r="E13" s="255">
        <f t="shared" si="0"/>
        <v>0</v>
      </c>
      <c r="F13" s="256">
        <f t="shared" si="1"/>
        <v>0</v>
      </c>
    </row>
    <row r="14" spans="1:6" x14ac:dyDescent="0.2">
      <c r="A14" s="253">
        <v>2</v>
      </c>
      <c r="B14" s="254" t="s">
        <v>182</v>
      </c>
      <c r="C14" s="255">
        <v>0</v>
      </c>
      <c r="D14" s="255">
        <v>0</v>
      </c>
      <c r="E14" s="255">
        <f t="shared" si="0"/>
        <v>0</v>
      </c>
      <c r="F14" s="256">
        <f t="shared" si="1"/>
        <v>0</v>
      </c>
    </row>
    <row r="15" spans="1:6" x14ac:dyDescent="0.2">
      <c r="A15" s="253">
        <v>3</v>
      </c>
      <c r="B15" s="254" t="s">
        <v>183</v>
      </c>
      <c r="C15" s="255">
        <v>0</v>
      </c>
      <c r="D15" s="255">
        <v>0</v>
      </c>
      <c r="E15" s="255">
        <f t="shared" si="0"/>
        <v>0</v>
      </c>
      <c r="F15" s="256">
        <f t="shared" si="1"/>
        <v>0</v>
      </c>
    </row>
    <row r="16" spans="1:6" x14ac:dyDescent="0.2">
      <c r="A16" s="253">
        <v>4</v>
      </c>
      <c r="B16" s="254" t="s">
        <v>184</v>
      </c>
      <c r="C16" s="255">
        <v>0</v>
      </c>
      <c r="D16" s="255">
        <v>0</v>
      </c>
      <c r="E16" s="255">
        <f t="shared" si="0"/>
        <v>0</v>
      </c>
      <c r="F16" s="256">
        <f t="shared" si="1"/>
        <v>0</v>
      </c>
    </row>
    <row r="17" spans="1:6" x14ac:dyDescent="0.2">
      <c r="A17" s="257"/>
      <c r="B17" s="258" t="s">
        <v>185</v>
      </c>
      <c r="C17" s="259">
        <f>C12+(C13+C14-C15+C16)</f>
        <v>0</v>
      </c>
      <c r="D17" s="259">
        <f>D12+(D13+D14-D15+D16)</f>
        <v>0</v>
      </c>
      <c r="E17" s="259">
        <f t="shared" si="0"/>
        <v>0</v>
      </c>
      <c r="F17" s="260">
        <f t="shared" si="1"/>
        <v>0</v>
      </c>
    </row>
    <row r="18" spans="1:6" x14ac:dyDescent="0.2">
      <c r="A18" s="261">
        <v>5</v>
      </c>
      <c r="B18" s="262" t="s">
        <v>186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106</v>
      </c>
      <c r="B20" s="246" t="s">
        <v>187</v>
      </c>
      <c r="C20" s="247"/>
      <c r="D20" s="247"/>
      <c r="E20" s="247"/>
      <c r="F20" s="248"/>
    </row>
    <row r="21" spans="1:6" ht="15.75" customHeight="1" x14ac:dyDescent="0.2">
      <c r="A21" s="249"/>
      <c r="B21" s="250" t="s">
        <v>180</v>
      </c>
      <c r="C21" s="251">
        <v>0</v>
      </c>
      <c r="D21" s="251">
        <v>0</v>
      </c>
      <c r="E21" s="251">
        <f t="shared" ref="E21:E27" si="2">D21-C21</f>
        <v>0</v>
      </c>
      <c r="F21" s="252">
        <f t="shared" ref="F21:F27" si="3">IF(C21=0,0,E21/C21)</f>
        <v>0</v>
      </c>
    </row>
    <row r="22" spans="1:6" x14ac:dyDescent="0.2">
      <c r="A22" s="253">
        <v>1</v>
      </c>
      <c r="B22" s="254" t="s">
        <v>181</v>
      </c>
      <c r="C22" s="255">
        <v>0</v>
      </c>
      <c r="D22" s="255">
        <v>0</v>
      </c>
      <c r="E22" s="255">
        <f t="shared" si="2"/>
        <v>0</v>
      </c>
      <c r="F22" s="256">
        <f t="shared" si="3"/>
        <v>0</v>
      </c>
    </row>
    <row r="23" spans="1:6" x14ac:dyDescent="0.2">
      <c r="A23" s="253">
        <v>2</v>
      </c>
      <c r="B23" s="254" t="s">
        <v>182</v>
      </c>
      <c r="C23" s="255">
        <v>0</v>
      </c>
      <c r="D23" s="255">
        <v>0</v>
      </c>
      <c r="E23" s="255">
        <f t="shared" si="2"/>
        <v>0</v>
      </c>
      <c r="F23" s="256">
        <f t="shared" si="3"/>
        <v>0</v>
      </c>
    </row>
    <row r="24" spans="1:6" x14ac:dyDescent="0.2">
      <c r="A24" s="253">
        <v>3</v>
      </c>
      <c r="B24" s="254" t="s">
        <v>183</v>
      </c>
      <c r="C24" s="255">
        <v>0</v>
      </c>
      <c r="D24" s="255">
        <v>0</v>
      </c>
      <c r="E24" s="255">
        <f t="shared" si="2"/>
        <v>0</v>
      </c>
      <c r="F24" s="256">
        <f t="shared" si="3"/>
        <v>0</v>
      </c>
    </row>
    <row r="25" spans="1:6" x14ac:dyDescent="0.2">
      <c r="A25" s="253">
        <v>4</v>
      </c>
      <c r="B25" s="254" t="s">
        <v>184</v>
      </c>
      <c r="C25" s="255">
        <v>0</v>
      </c>
      <c r="D25" s="255">
        <v>0</v>
      </c>
      <c r="E25" s="255">
        <f t="shared" si="2"/>
        <v>0</v>
      </c>
      <c r="F25" s="256">
        <f t="shared" si="3"/>
        <v>0</v>
      </c>
    </row>
    <row r="26" spans="1:6" x14ac:dyDescent="0.2">
      <c r="A26" s="257"/>
      <c r="B26" s="258" t="s">
        <v>185</v>
      </c>
      <c r="C26" s="259">
        <f>C21+(C22+C23-C24+C25)</f>
        <v>0</v>
      </c>
      <c r="D26" s="259">
        <f>D21+(D22+D23-D24+D25)</f>
        <v>0</v>
      </c>
      <c r="E26" s="259">
        <f t="shared" si="2"/>
        <v>0</v>
      </c>
      <c r="F26" s="260">
        <f t="shared" si="3"/>
        <v>0</v>
      </c>
    </row>
    <row r="27" spans="1:6" x14ac:dyDescent="0.2">
      <c r="A27" s="261">
        <v>5</v>
      </c>
      <c r="B27" s="262" t="s">
        <v>186</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107</v>
      </c>
      <c r="B29" s="246" t="s">
        <v>188</v>
      </c>
      <c r="C29" s="247"/>
      <c r="D29" s="247"/>
      <c r="E29" s="247"/>
      <c r="F29" s="248"/>
    </row>
    <row r="30" spans="1:6" ht="15.75" customHeight="1" x14ac:dyDescent="0.2">
      <c r="A30" s="249"/>
      <c r="B30" s="250" t="s">
        <v>180</v>
      </c>
      <c r="C30" s="251">
        <v>0</v>
      </c>
      <c r="D30" s="251">
        <v>0</v>
      </c>
      <c r="E30" s="251">
        <f t="shared" ref="E30:E36" si="4">D30-C30</f>
        <v>0</v>
      </c>
      <c r="F30" s="252">
        <f t="shared" ref="F30:F36" si="5">IF(C30=0,0,E30/C30)</f>
        <v>0</v>
      </c>
    </row>
    <row r="31" spans="1:6" x14ac:dyDescent="0.2">
      <c r="A31" s="253">
        <v>1</v>
      </c>
      <c r="B31" s="254" t="s">
        <v>181</v>
      </c>
      <c r="C31" s="255">
        <v>0</v>
      </c>
      <c r="D31" s="255">
        <v>0</v>
      </c>
      <c r="E31" s="255">
        <f t="shared" si="4"/>
        <v>0</v>
      </c>
      <c r="F31" s="256">
        <f t="shared" si="5"/>
        <v>0</v>
      </c>
    </row>
    <row r="32" spans="1:6" x14ac:dyDescent="0.2">
      <c r="A32" s="253">
        <v>2</v>
      </c>
      <c r="B32" s="254" t="s">
        <v>182</v>
      </c>
      <c r="C32" s="255">
        <v>0</v>
      </c>
      <c r="D32" s="255">
        <v>0</v>
      </c>
      <c r="E32" s="255">
        <f t="shared" si="4"/>
        <v>0</v>
      </c>
      <c r="F32" s="256">
        <f t="shared" si="5"/>
        <v>0</v>
      </c>
    </row>
    <row r="33" spans="1:6" x14ac:dyDescent="0.2">
      <c r="A33" s="253">
        <v>3</v>
      </c>
      <c r="B33" s="254" t="s">
        <v>183</v>
      </c>
      <c r="C33" s="255">
        <v>0</v>
      </c>
      <c r="D33" s="255">
        <v>0</v>
      </c>
      <c r="E33" s="255">
        <f t="shared" si="4"/>
        <v>0</v>
      </c>
      <c r="F33" s="256">
        <f t="shared" si="5"/>
        <v>0</v>
      </c>
    </row>
    <row r="34" spans="1:6" x14ac:dyDescent="0.2">
      <c r="A34" s="253">
        <v>4</v>
      </c>
      <c r="B34" s="254" t="s">
        <v>184</v>
      </c>
      <c r="C34" s="255">
        <v>0</v>
      </c>
      <c r="D34" s="255">
        <v>0</v>
      </c>
      <c r="E34" s="255">
        <f t="shared" si="4"/>
        <v>0</v>
      </c>
      <c r="F34" s="256">
        <f t="shared" si="5"/>
        <v>0</v>
      </c>
    </row>
    <row r="35" spans="1:6" x14ac:dyDescent="0.2">
      <c r="A35" s="257"/>
      <c r="B35" s="258" t="s">
        <v>185</v>
      </c>
      <c r="C35" s="259">
        <f>C30+(C31+C32-C33+C34)</f>
        <v>0</v>
      </c>
      <c r="D35" s="259">
        <f>D30+(D31+D32-D33+D34)</f>
        <v>0</v>
      </c>
      <c r="E35" s="259">
        <f t="shared" si="4"/>
        <v>0</v>
      </c>
      <c r="F35" s="260">
        <f t="shared" si="5"/>
        <v>0</v>
      </c>
    </row>
    <row r="36" spans="1:6" x14ac:dyDescent="0.2">
      <c r="A36" s="261">
        <v>5</v>
      </c>
      <c r="B36" s="262" t="s">
        <v>186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REPORTING&amp;R&amp;10JOHNSON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189</v>
      </c>
      <c r="B4" s="481"/>
      <c r="C4" s="482"/>
    </row>
    <row r="5" spans="1:4" ht="12.75" customHeight="1" thickBot="1" x14ac:dyDescent="0.3">
      <c r="A5" s="483"/>
      <c r="B5" s="484"/>
      <c r="C5" s="485"/>
    </row>
    <row r="6" spans="1:4" ht="15.75" customHeight="1" thickBot="1" x14ac:dyDescent="0.3">
      <c r="A6" s="486" t="s">
        <v>190</v>
      </c>
      <c r="B6" s="487"/>
      <c r="C6" s="488"/>
    </row>
    <row r="7" spans="1:4" ht="15.75" customHeight="1" thickBot="1" x14ac:dyDescent="0.3">
      <c r="A7" s="271">
        <v>-1</v>
      </c>
      <c r="B7" s="272">
        <v>-2</v>
      </c>
      <c r="C7" s="272">
        <v>-3</v>
      </c>
    </row>
    <row r="8" spans="1:4" ht="16.5" thickBot="1" x14ac:dyDescent="0.3">
      <c r="A8" s="273" t="s">
        <v>191</v>
      </c>
      <c r="B8" s="274" t="s">
        <v>192</v>
      </c>
      <c r="C8" s="275" t="s">
        <v>193</v>
      </c>
    </row>
    <row r="9" spans="1:4" s="277" customFormat="1" ht="12.75" customHeight="1" thickBot="1" x14ac:dyDescent="0.3">
      <c r="A9" s="475" t="s">
        <v>194</v>
      </c>
      <c r="B9" s="476"/>
      <c r="C9" s="276">
        <v>0</v>
      </c>
    </row>
    <row r="10" spans="1:4" s="277" customFormat="1" ht="15.75" customHeight="1" thickBot="1" x14ac:dyDescent="0.3">
      <c r="A10" s="477"/>
      <c r="B10" s="478"/>
      <c r="C10" s="479"/>
      <c r="D10" s="278"/>
    </row>
    <row r="11" spans="1:4" ht="15.75" customHeight="1" thickBot="1" x14ac:dyDescent="0.3">
      <c r="A11" s="279"/>
      <c r="B11" s="280" t="s">
        <v>195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REPORTING&amp;RJOHNSON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88</v>
      </c>
      <c r="B4" s="481"/>
      <c r="C4" s="481"/>
      <c r="D4" s="481"/>
      <c r="E4" s="481"/>
      <c r="F4" s="482"/>
    </row>
    <row r="5" spans="1:6" x14ac:dyDescent="0.25">
      <c r="A5" s="480" t="s">
        <v>196</v>
      </c>
      <c r="B5" s="481"/>
      <c r="C5" s="481"/>
      <c r="D5" s="481"/>
      <c r="E5" s="481"/>
      <c r="F5" s="482"/>
    </row>
    <row r="6" spans="1:6" ht="16.5" customHeight="1" thickBot="1" x14ac:dyDescent="0.3">
      <c r="A6" s="492"/>
      <c r="B6" s="493"/>
      <c r="C6" s="493"/>
      <c r="D6" s="493"/>
      <c r="E6" s="493"/>
      <c r="F6" s="494"/>
    </row>
    <row r="7" spans="1:6" ht="16.5" customHeight="1" thickBot="1" x14ac:dyDescent="0.3">
      <c r="A7" s="499" t="s">
        <v>197</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198</v>
      </c>
      <c r="B9" s="288" t="s">
        <v>199</v>
      </c>
      <c r="C9" s="289" t="s">
        <v>200</v>
      </c>
      <c r="D9" s="289" t="s">
        <v>201</v>
      </c>
      <c r="E9" s="289" t="s">
        <v>202</v>
      </c>
      <c r="F9" s="290" t="s">
        <v>203</v>
      </c>
    </row>
    <row r="10" spans="1:6" x14ac:dyDescent="0.25">
      <c r="A10" s="291"/>
      <c r="B10" s="292"/>
      <c r="C10" s="293"/>
      <c r="D10" s="293"/>
      <c r="E10" s="293"/>
      <c r="F10" s="294"/>
    </row>
    <row r="11" spans="1:6" x14ac:dyDescent="0.25">
      <c r="A11" s="295" t="s">
        <v>92</v>
      </c>
      <c r="B11" s="501" t="s">
        <v>204</v>
      </c>
      <c r="C11" s="502"/>
      <c r="D11" s="502"/>
      <c r="E11" s="502"/>
      <c r="F11" s="502"/>
    </row>
    <row r="12" spans="1:6" x14ac:dyDescent="0.25">
      <c r="A12" s="495"/>
      <c r="B12" s="496"/>
      <c r="C12" s="496"/>
      <c r="D12" s="496"/>
      <c r="E12" s="496"/>
      <c r="F12" s="496"/>
    </row>
    <row r="13" spans="1:6" x14ac:dyDescent="0.25">
      <c r="A13" s="295" t="s">
        <v>93</v>
      </c>
      <c r="B13" s="503" t="s">
        <v>205</v>
      </c>
      <c r="C13" s="504"/>
      <c r="D13" s="504"/>
      <c r="E13" s="504"/>
      <c r="F13" s="504"/>
    </row>
    <row r="14" spans="1:6" x14ac:dyDescent="0.25">
      <c r="A14" s="495"/>
      <c r="B14" s="496"/>
      <c r="C14" s="496"/>
      <c r="D14" s="496"/>
      <c r="E14" s="496"/>
      <c r="F14" s="496"/>
    </row>
    <row r="15" spans="1:6" x14ac:dyDescent="0.25">
      <c r="A15" s="295" t="s">
        <v>117</v>
      </c>
      <c r="B15" s="503" t="s">
        <v>206</v>
      </c>
      <c r="C15" s="504"/>
      <c r="D15" s="504"/>
      <c r="E15" s="504"/>
      <c r="F15" s="504"/>
    </row>
    <row r="16" spans="1:6" x14ac:dyDescent="0.25">
      <c r="A16" s="495"/>
      <c r="B16" s="496"/>
      <c r="C16" s="496"/>
      <c r="D16" s="496"/>
      <c r="E16" s="496"/>
      <c r="F16" s="496"/>
    </row>
    <row r="17" spans="1:6" x14ac:dyDescent="0.25">
      <c r="A17" s="295" t="s">
        <v>207</v>
      </c>
      <c r="B17" s="497" t="s">
        <v>208</v>
      </c>
      <c r="C17" s="497"/>
      <c r="D17" s="497"/>
      <c r="E17" s="497"/>
      <c r="F17" s="497"/>
    </row>
    <row r="18" spans="1:6" ht="16.5" customHeight="1" thickBot="1" x14ac:dyDescent="0.3">
      <c r="A18" s="296"/>
      <c r="B18" s="498"/>
      <c r="C18" s="498"/>
      <c r="D18" s="498"/>
      <c r="E18" s="498"/>
      <c r="F18" s="297"/>
    </row>
    <row r="19" spans="1:6" ht="16.5" thickBot="1" x14ac:dyDescent="0.3">
      <c r="A19" s="298"/>
      <c r="B19" s="299" t="s">
        <v>209</v>
      </c>
      <c r="C19" s="300">
        <v>0</v>
      </c>
      <c r="D19" s="300">
        <v>0</v>
      </c>
      <c r="E19" s="300">
        <v>0</v>
      </c>
      <c r="F19" s="301">
        <v>0</v>
      </c>
    </row>
    <row r="20" spans="1:6" ht="16.5" customHeight="1" thickBot="1" x14ac:dyDescent="0.3">
      <c r="A20" s="302"/>
      <c r="B20" s="302" t="s">
        <v>210</v>
      </c>
      <c r="C20" s="303">
        <f>SUM(C$19:C19)</f>
        <v>0</v>
      </c>
      <c r="D20" s="303">
        <f>SUM(D$19:D19)</f>
        <v>0</v>
      </c>
      <c r="E20" s="303">
        <f>SUM(E$19:E19)</f>
        <v>0</v>
      </c>
      <c r="F20" s="281">
        <f>SUM(F$19:F19)</f>
        <v>0</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scale="76" fitToHeight="0" orientation="portrait" horizontalDpi="1200" verticalDpi="1200" r:id="rId1"/>
  <headerFooter>
    <oddHeader>&amp;LOFFICE OF HEALTH CARE ACCESS&amp;CANNUAL REPORTING&amp;RJOHNSON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2016-07-21T16:14:16Z</cp:lastPrinted>
  <dcterms:created xsi:type="dcterms:W3CDTF">2016-07-21T16:08:24Z</dcterms:created>
  <dcterms:modified xsi:type="dcterms:W3CDTF">2016-07-27T15:02:48Z</dcterms:modified>
</cp:coreProperties>
</file>